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14" documentId="120_S{2AC9BD13-BADA-5192-A53E-5A8FF88502F6}" xr6:coauthVersionLast="47" xr6:coauthVersionMax="47" xr10:uidLastSave="{D7489CDF-DF9E-4A49-9F4A-92CD7399491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<sst xmlns="http://schemas.openxmlformats.org/spreadsheetml/2006/main" count="180305" uniqueCount="39135">
  <si>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</si>
  <si>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</si>
  <si>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</si>
  <si>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</si>
  <si>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</si>
  <si>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</si>
  <si>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</si>
  <si>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</si>
  <si>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</si>
  <si>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</si>
  <si>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</si>
  <si>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</si>
  <si>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</si>
  <si>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</si>
  <si>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</si>
  <si>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</si>
  <si>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</si>
  <si>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</si>
  <si>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</si>
  <si>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</si>
  <si>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</si>
  <si>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</si>
  <si>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</si>
  <si>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</si>
  <si>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</si>
  <si>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</si>
  <si>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</si>
  <si>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</si>
  <si>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</si>
  <si>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</si>
  <si>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</si>
  <si>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</si>
  <si>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</si>
  <si>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</si>
  <si>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</si>
  <si>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</si>
  <si>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</si>
  <si>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</si>
  <si>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</si>
  <si>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</si>
  <si>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</si>
  <si>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</si>
  <si>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</si>
  <si>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</si>
  <si>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</si>
  <si>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</si>
  <si>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</si>
  <si>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</si>
  <si>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</si>
  <si>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</si>
  <si>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</si>
  <si>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</si>
  <si>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</si>
  <si>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</si>
  <si>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</si>
  <si>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</si>
  <si>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</si>
  <si>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</si>
  <si>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</si>
  <si>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</si>
  <si>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</si>
  <si>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</si>
  <si>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</si>
  <si>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</si>
  <si>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</si>
  <si>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</si>
  <si>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</si>
  <si>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</si>
  <si>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</si>
  <si>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</si>
  <si>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</si>
  <si>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</si>
  <si>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</si>
  <si>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</si>
  <si>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</si>
  <si>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</si>
  <si>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</si>
  <si>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</si>
  <si>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</si>
  <si>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</si>
  <si>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</si>
  <si>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</si>
  <si>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</si>
  <si>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</si>
  <si>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</si>
  <si>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</si>
  <si>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</si>
  <si>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</si>
  <si>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</si>
  <si>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</si>
  <si>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</si>
  <si>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</si>
  <si>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</si>
  <si>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</si>
  <si>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</si>
  <si>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</si>
  <si>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</si>
  <si>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</si>
  <si>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</si>
  <si>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</si>
  <si>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</si>
  <si>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</si>
  <si>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</si>
  <si>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</si>
  <si>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</si>
  <si>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</si>
  <si>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</si>
  <si>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</si>
  <si>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</si>
  <si>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</si>
  <si>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</si>
  <si>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</si>
  <si>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</si>
  <si>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</si>
  <si>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</si>
  <si>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</si>
  <si>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</si>
  <si>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</si>
  <si>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</si>
  <si>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</si>
  <si>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</si>
  <si>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</si>
  <si>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</si>
  <si>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</si>
  <si>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</si>
  <si>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</si>
  <si>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</si>
  <si>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</si>
  <si>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</si>
  <si>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</si>
  <si>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</si>
  <si>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</si>
  <si>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</si>
  <si>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</si>
  <si>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</si>
  <si>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</si>
  <si>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</si>
  <si>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</si>
  <si>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</si>
  <si>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</si>
  <si>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</si>
  <si>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</si>
  <si>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</si>
  <si>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</si>
  <si>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</si>
  <si>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</si>
  <si>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</si>
  <si>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</si>
  <si>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</si>
  <si>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</si>
  <si>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</si>
  <si>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</si>
  <si>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</si>
  <si>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</si>
  <si>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</si>
  <si>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</si>
  <si>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</si>
  <si>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</si>
  <si>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</si>
  <si>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</si>
  <si>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</si>
  <si>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</si>
  <si>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</si>
  <si>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</si>
  <si>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</si>
  <si>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</si>
  <si>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</si>
  <si>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</si>
  <si>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</si>
  <si>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</si>
  <si>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</si>
  <si>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</si>
  <si>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</si>
  <si>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</si>
  <si>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</si>
  <si>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</si>
  <si>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</si>
  <si>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</si>
  <si>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</si>
  <si>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</si>
  <si>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</si>
  <si>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</si>
  <si>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</si>
  <si>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</si>
  <si>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</si>
  <si>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</si>
  <si>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</si>
  <si>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</si>
  <si>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</si>
  <si>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</si>
  <si>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</si>
  <si>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</si>
  <si>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</si>
  <si>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</si>
  <si>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</si>
  <si>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</si>
  <si>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</si>
  <si>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</si>
  <si>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</si>
  <si>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</si>
  <si>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</si>
  <si>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</si>
  <si>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</si>
  <si>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</si>
  <si>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</si>
  <si>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</si>
  <si>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</si>
  <si>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</si>
  <si>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</si>
  <si>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</si>
  <si>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</si>
  <si>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</si>
  <si>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</si>
  <si>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</si>
  <si>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</si>
  <si>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</si>
  <si>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</si>
  <si>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</si>
  <si>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</si>
  <si>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</si>
  <si>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</si>
  <si>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</si>
  <si>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</si>
  <si>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</si>
  <si>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</si>
  <si>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</si>
  <si>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</si>
  <si>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</si>
  <si>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</si>
  <si>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</si>
  <si>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</si>
  <si>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</si>
  <si>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</si>
  <si>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</si>
  <si>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</si>
  <si>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</si>
  <si>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</si>
  <si>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</si>
  <si>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</si>
  <si>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</si>
  <si>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</si>
  <si>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</si>
  <si>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</si>
  <si>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</si>
  <si>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</si>
  <si>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</si>
  <si>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</si>
  <si>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</si>
  <si>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</si>
  <si>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</si>
  <si>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</si>
  <si>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</si>
  <si>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</si>
  <si>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</si>
  <si>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</si>
  <si>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</si>
  <si>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</si>
  <si>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</si>
  <si>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</si>
  <si>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</si>
  <si>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</si>
  <si>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</si>
  <si>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</si>
  <si>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</si>
  <si>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</si>
  <si>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</si>
  <si>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</si>
  <si>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</si>
  <si>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</si>
  <si>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</si>
  <si>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</si>
  <si>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</si>
  <si>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</si>
  <si>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</si>
  <si>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</si>
  <si>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</si>
  <si>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</si>
  <si>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</si>
  <si>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</si>
  <si>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</si>
  <si>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</si>
  <si>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</si>
  <si>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</si>
  <si>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</si>
  <si>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</si>
  <si>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</si>
  <si>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</si>
  <si>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</si>
  <si>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</si>
  <si>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</si>
  <si>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</si>
  <si>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</si>
  <si>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</si>
  <si>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</si>
  <si>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</si>
  <si>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</si>
  <si>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</si>
  <si>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</si>
  <si>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</si>
  <si>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</si>
  <si>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</si>
  <si>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</si>
  <si>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</si>
  <si>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</si>
  <si>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</si>
  <si>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</si>
  <si>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</si>
  <si>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</si>
  <si>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</si>
  <si>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</si>
  <si>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</si>
  <si>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</si>
  <si>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</si>
  <si>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</si>
  <si>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</si>
  <si>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</si>
  <si>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</si>
  <si>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</si>
  <si>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</si>
  <si>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</si>
  <si>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</si>
  <si>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</si>
  <si>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</si>
  <si>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</si>
  <si>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</si>
  <si>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</si>
  <si>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</si>
  <si>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</si>
  <si>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</si>
  <si>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</si>
  <si>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</si>
  <si>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</si>
  <si>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</si>
  <si>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</si>
  <si>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</si>
  <si>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</si>
  <si>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</si>
  <si>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</si>
  <si>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</si>
  <si>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</si>
  <si>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</si>
  <si>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</si>
  <si>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</si>
  <si>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</si>
  <si>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</si>
  <si>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</si>
  <si>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</si>
  <si>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</si>
  <si>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</si>
  <si>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</si>
  <si>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</si>
  <si>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</si>
  <si>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</si>
  <si>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</si>
  <si>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</si>
  <si>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</si>
  <si>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</si>
  <si>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</si>
  <si>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</si>
  <si>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</si>
  <si>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</si>
  <si>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</si>
  <si>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</si>
  <si>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</si>
  <si>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</si>
  <si>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</si>
  <si>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</si>
  <si>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</si>
  <si>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</si>
  <si>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</si>
  <si>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</si>
  <si>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</si>
  <si>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</si>
  <si>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</si>
  <si>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</si>
  <si>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</si>
  <si>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</si>
  <si>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</si>
  <si>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</si>
  <si>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</si>
  <si>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</si>
  <si>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</si>
  <si>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</si>
  <si>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</si>
  <si>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</si>
  <si>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</si>
  <si>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</si>
  <si>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</si>
  <si>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</si>
  <si>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</si>
  <si>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</si>
  <si>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</si>
  <si>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</si>
  <si>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</si>
  <si>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</si>
  <si>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</si>
  <si>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</si>
  <si>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</si>
  <si>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</si>
  <si>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</si>
  <si>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</si>
  <si>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</si>
  <si>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</si>
  <si>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</si>
  <si>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</si>
  <si>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</si>
  <si>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</si>
  <si>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</si>
  <si>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</si>
  <si>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</si>
  <si>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</si>
  <si>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</si>
  <si>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</si>
  <si>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</si>
  <si>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</si>
  <si>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</si>
  <si>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</si>
  <si>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</si>
  <si>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</si>
  <si>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</si>
  <si>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</si>
  <si>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</si>
  <si>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</si>
  <si>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</si>
  <si>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</si>
  <si>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</si>
  <si>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</si>
  <si>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</si>
  <si>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</si>
  <si>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</si>
  <si>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</si>
  <si>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</si>
  <si>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</si>
  <si>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</si>
  <si>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</si>
  <si>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</si>
  <si>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</si>
  <si>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</si>
  <si>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</si>
  <si>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</si>
  <si>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</si>
  <si>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</si>
  <si>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</si>
  <si>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</si>
  <si>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</si>
  <si>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</si>
  <si>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</si>
  <si>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</si>
  <si>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</si>
  <si>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</si>
  <si>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</si>
  <si>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</si>
  <si>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</si>
  <si>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</si>
  <si>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</si>
  <si>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</si>
  <si>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</si>
  <si>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</si>
  <si>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</si>
  <si>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</si>
  <si>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</si>
  <si>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</si>
  <si>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</si>
  <si>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</si>
  <si>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</si>
  <si>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</si>
  <si>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</si>
  <si>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</si>
  <si>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</si>
  <si>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</si>
  <si>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</si>
  <si>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</si>
  <si>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</si>
  <si>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</si>
  <si>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</si>
  <si>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</si>
  <si>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</si>
  <si>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</si>
  <si>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</si>
  <si>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</si>
  <si>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</si>
  <si>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</si>
  <si>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</si>
  <si>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</si>
  <si>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</si>
  <si>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</si>
  <si>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</si>
  <si>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</si>
  <si>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</si>
  <si>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</si>
  <si>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</si>
  <si>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</si>
  <si>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</si>
  <si>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</si>
  <si>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</si>
  <si>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</si>
  <si>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</si>
  <si>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</si>
  <si>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</si>
  <si>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</si>
  <si>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</si>
  <si>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</si>
  <si>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</si>
  <si>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</si>
  <si>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</si>
  <si>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</si>
  <si>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</si>
  <si>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</si>
  <si>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</si>
  <si>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</si>
  <si>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</si>
  <si>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</si>
  <si>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</si>
  <si>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</si>
  <si>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</si>
  <si>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</si>
  <si>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</si>
  <si>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</si>
  <si>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</si>
  <si>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</si>
  <si>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</si>
  <si>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</si>
  <si>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</si>
  <si>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</si>
  <si>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</si>
  <si>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</si>
  <si>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</si>
  <si>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</si>
  <si>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</si>
  <si>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</si>
  <si>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</si>
  <si>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</si>
  <si>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</si>
  <si>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</si>
  <si>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</si>
  <si>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</si>
  <si>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</si>
  <si>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</si>
  <si>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</si>
  <si>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</si>
  <si>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</si>
  <si>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</si>
  <si>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</si>
  <si>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</si>
  <si>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</si>
  <si>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</si>
  <si>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</si>
  <si>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</si>
  <si>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</si>
  <si>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</si>
  <si>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</si>
  <si>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</si>
  <si>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</si>
  <si>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</si>
  <si>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</si>
  <si>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</si>
  <si>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</si>
  <si>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</si>
  <si>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</si>
  <si>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</si>
  <si>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</si>
  <si>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</si>
  <si>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</si>
  <si>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</si>
  <si>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</si>
  <si>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</si>
  <si>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</si>
  <si>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</si>
  <si>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</si>
  <si>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</si>
  <si>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</si>
  <si>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</si>
  <si>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</si>
  <si>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</si>
  <si>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</si>
  <si>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</si>
  <si>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</si>
  <si>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</si>
  <si>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</si>
  <si>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</si>
  <si>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</si>
  <si>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</si>
  <si>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</si>
  <si>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</si>
  <si>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</si>
  <si>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</si>
  <si>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</si>
  <si>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</si>
  <si>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</si>
  <si>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</si>
  <si>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</si>
  <si>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</si>
  <si>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</si>
  <si>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</si>
  <si>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</si>
  <si>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</si>
  <si>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</si>
  <si>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</si>
  <si>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</si>
  <si>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</si>
  <si>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</si>
  <si>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</si>
  <si>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</si>
  <si>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</si>
  <si>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</si>
  <si>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</si>
  <si>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</si>
  <si>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</si>
  <si>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</si>
  <si>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</si>
  <si>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</si>
  <si>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</si>
  <si>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</si>
  <si>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</si>
  <si>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</si>
  <si>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</si>
  <si>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</si>
  <si>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</si>
  <si>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</si>
  <si>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</si>
  <si>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</si>
  <si>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</si>
  <si>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</si>
  <si>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</si>
  <si>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</si>
  <si>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</si>
  <si>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</si>
  <si>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</si>
  <si>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</si>
  <si>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</si>
  <si>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</si>
  <si>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</si>
  <si>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</si>
  <si>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</si>
  <si>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</si>
  <si>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</si>
  <si>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</si>
  <si>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</si>
  <si>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</si>
  <si>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</si>
  <si>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</si>
  <si>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</si>
  <si>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</si>
  <si>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</si>
  <si>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</si>
  <si>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</si>
  <si>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</si>
  <si>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</si>
  <si>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</si>
  <si>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</si>
  <si>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</si>
  <si>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</si>
  <si>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</si>
  <si>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</si>
  <si>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</si>
  <si>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</si>
  <si>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</si>
  <si>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</si>
  <si>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</si>
  <si>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</si>
  <si>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</si>
  <si>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</si>
  <si>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</si>
  <si>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</si>
  <si>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</si>
  <si>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</si>
  <si>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</si>
  <si>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</si>
  <si>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</si>
  <si>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</si>
  <si>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</si>
  <si>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</si>
  <si>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</si>
  <si>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</si>
  <si>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</si>
  <si>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</si>
  <si>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</si>
  <si>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</si>
  <si>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</si>
  <si>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</si>
  <si>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</si>
  <si>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</si>
  <si>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</si>
  <si>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</si>
  <si>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</si>
  <si>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</si>
  <si>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</si>
  <si>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</si>
  <si>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</si>
  <si>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</si>
  <si>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</si>
  <si>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</si>
  <si>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</si>
  <si>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</si>
  <si>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</si>
  <si>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</si>
  <si>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</si>
  <si>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</si>
  <si>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</si>
  <si>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</si>
  <si>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</si>
  <si>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</si>
  <si>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</si>
  <si>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</si>
  <si>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</si>
  <si>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</si>
  <si>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</si>
  <si>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</si>
  <si>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</si>
  <si>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</si>
  <si>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</si>
  <si>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</si>
  <si>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</si>
  <si>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</si>
  <si>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</si>
  <si>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</si>
  <si>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</si>
  <si>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</si>
  <si>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</si>
  <si>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</si>
  <si>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</si>
  <si>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</si>
  <si>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</si>
  <si>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</si>
  <si>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</si>
  <si>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</si>
  <si>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</si>
  <si>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</si>
  <si>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</si>
  <si>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</si>
  <si>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</si>
  <si>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</si>
  <si>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</si>
  <si>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</si>
  <si>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</si>
  <si>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</si>
  <si>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</si>
  <si>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</si>
  <si>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</si>
  <si>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</si>
  <si>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</si>
  <si>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</si>
  <si>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</si>
  <si>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</si>
  <si>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</si>
  <si>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</si>
  <si>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</si>
  <si>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</si>
  <si>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</si>
  <si>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</si>
  <si>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</si>
  <si>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</si>
  <si>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</si>
  <si>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</si>
  <si>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</si>
  <si>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</si>
  <si>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</si>
  <si>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</si>
  <si>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</si>
  <si>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</si>
  <si>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</si>
  <si>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</si>
  <si>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</si>
  <si>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</si>
  <si>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</si>
  <si>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</si>
  <si>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</si>
  <si>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</si>
  <si>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</si>
  <si>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</si>
  <si>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</si>
  <si>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</si>
  <si>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</si>
  <si>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</si>
  <si>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</si>
  <si>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</si>
  <si>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</si>
  <si>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</si>
  <si>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</si>
  <si>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</si>
  <si>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</si>
  <si>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</si>
  <si>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</si>
  <si>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</si>
  <si>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</si>
  <si>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</si>
  <si>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</si>
  <si>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</si>
  <si>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</si>
  <si>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</si>
  <si>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</si>
  <si>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</si>
  <si>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</si>
  <si>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</si>
  <si>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</si>
  <si>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</si>
  <si>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</si>
  <si>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</si>
  <si>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</si>
  <si>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</si>
  <si>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</si>
  <si>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</si>
  <si>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</si>
  <si>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</si>
  <si>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</si>
  <si>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</si>
  <si>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</si>
  <si>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</si>
  <si>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</si>
  <si>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</si>
  <si>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</si>
  <si>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</si>
  <si>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</si>
  <si>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</si>
  <si>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</si>
  <si>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</si>
  <si>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</si>
  <si>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</si>
  <si>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</si>
  <si>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</si>
  <si>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</si>
  <si>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</si>
  <si>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</si>
  <si>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</si>
  <si>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</si>
  <si>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</si>
  <si>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</si>
  <si>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</si>
  <si>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</si>
  <si>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</si>
  <si>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</si>
  <si>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</si>
  <si>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</si>
  <si>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</si>
  <si>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</si>
  <si>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</si>
  <si>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</si>
  <si>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</si>
  <si>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</si>
  <si>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</si>
  <si>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</si>
  <si>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</si>
  <si>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</si>
  <si>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</si>
  <si>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</si>
  <si>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</si>
  <si>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</si>
  <si>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</si>
  <si>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</si>
  <si>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</si>
  <si>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</si>
  <si>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</si>
  <si>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</si>
  <si>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</si>
  <si>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</si>
  <si>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</si>
  <si>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</si>
  <si>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</si>
  <si>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</si>
  <si>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</si>
  <si>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</si>
  <si>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</si>
  <si>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</si>
  <si>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</si>
  <si>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</si>
  <si>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</si>
  <si>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</si>
  <si>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</si>
  <si>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</si>
  <si>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</si>
  <si>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</si>
  <si>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</si>
  <si>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</si>
  <si>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</si>
  <si>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</si>
  <si>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</si>
  <si>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</si>
  <si>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</si>
  <si>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</si>
  <si>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</si>
  <si>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</si>
  <si>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</si>
  <si>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</si>
  <si>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</si>
  <si>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</si>
  <si>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</si>
  <si>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</si>
  <si>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</si>
  <si>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</si>
  <si>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</si>
  <si>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</si>
  <si>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</si>
  <si>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</si>
  <si>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</si>
  <si>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</si>
  <si>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</si>
  <si>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</si>
  <si>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</si>
  <si>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</si>
  <si>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</si>
  <si>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</si>
  <si>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</si>
  <si>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</si>
  <si>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</si>
  <si>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</si>
  <si>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</si>
  <si>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</si>
  <si>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</si>
  <si>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</si>
  <si>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</si>
  <si>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</si>
  <si>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</si>
  <si>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</si>
  <si>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</si>
  <si>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</si>
  <si>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</si>
  <si>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</si>
  <si>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</si>
  <si>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</si>
  <si>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</si>
  <si>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</si>
  <si>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</si>
  <si>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</si>
  <si>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</si>
  <si>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</si>
  <si>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</si>
  <si>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</si>
  <si>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</si>
  <si>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</si>
  <si>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</si>
  <si>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</si>
  <si>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</si>
  <si>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</si>
  <si>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</si>
  <si>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</si>
  <si>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</si>
  <si>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</si>
  <si>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</si>
  <si>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</si>
  <si>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</si>
  <si>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</si>
  <si>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</si>
  <si>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</si>
  <si>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</si>
  <si>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</si>
  <si>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</si>
  <si>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</si>
  <si>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</si>
  <si>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</si>
  <si>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</si>
  <si>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</si>
  <si>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</si>
  <si>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</si>
  <si>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</si>
  <si>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</si>
  <si>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</si>
  <si>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</si>
  <si>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</si>
  <si>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</si>
  <si>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</si>
  <si>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</si>
  <si>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</si>
  <si>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</si>
  <si>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</si>
  <si>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</si>
  <si>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</si>
  <si>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</si>
  <si>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</si>
  <si>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</si>
  <si>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</si>
  <si>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</si>
  <si>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</si>
  <si>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</si>
  <si>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</si>
  <si>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</si>
  <si>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</si>
  <si>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</si>
  <si>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</si>
  <si>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</si>
  <si>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</si>
  <si>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</si>
  <si>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</si>
  <si>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</si>
  <si>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</si>
  <si>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</si>
  <si>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</si>
  <si>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</si>
  <si>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</si>
  <si>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</si>
  <si>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</si>
  <si>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</si>
  <si>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</si>
  <si>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</si>
  <si>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</si>
  <si>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</si>
  <si>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</si>
  <si>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</si>
  <si>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</si>
  <si>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</si>
  <si>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</si>
  <si>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</si>
  <si>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</si>
  <si>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</si>
  <si>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</si>
  <si>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</si>
  <si>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</si>
  <si>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</si>
  <si>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</si>
  <si>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</si>
  <si>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</si>
  <si>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</si>
  <si>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</si>
  <si>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</si>
  <si>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</si>
  <si>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</si>
  <si>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</si>
  <si>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</si>
  <si>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</si>
  <si>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</si>
  <si>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</si>
  <si>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</si>
  <si>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</si>
  <si>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</si>
  <si>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</si>
  <si>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</si>
  <si>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</si>
  <si>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</si>
  <si>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</si>
  <si>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</si>
  <si>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</si>
  <si>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</si>
  <si>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</si>
  <si>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</si>
  <si>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</si>
  <si>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</si>
  <si>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</si>
  <si>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</si>
  <si>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</si>
  <si>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</si>
  <si>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</si>
  <si>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</si>
  <si>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</si>
  <si>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</si>
  <si>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</si>
  <si>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</si>
  <si>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</si>
  <si>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</si>
  <si>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</si>
  <si>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</si>
  <si>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</si>
  <si>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</si>
  <si>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</si>
  <si>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</si>
  <si>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</si>
  <si>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</si>
  <si>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</si>
  <si>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</si>
  <si>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</si>
  <si>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</si>
  <si>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</si>
  <si>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</si>
  <si>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</si>
  <si>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</si>
  <si>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</si>
  <si>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</si>
  <si>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</si>
  <si>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</si>
  <si>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</si>
  <si>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</si>
  <si>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</si>
  <si>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</si>
  <si>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</si>
  <si>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</si>
  <si>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</si>
  <si>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</si>
  <si>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</si>
  <si>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</si>
  <si>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</si>
  <si>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</si>
  <si>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</si>
  <si>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</si>
  <si>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</si>
  <si>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</si>
  <si>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</si>
  <si>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</si>
  <si>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</si>
  <si>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</si>
  <si>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</si>
  <si>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</si>
  <si>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</si>
  <si>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</si>
  <si>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</si>
  <si>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</si>
  <si>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</si>
  <si>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</si>
  <si>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</si>
  <si>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</si>
  <si>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</si>
  <si>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</si>
  <si>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</si>
  <si>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</si>
  <si>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</si>
  <si>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</si>
  <si>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</si>
  <si>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</si>
  <si>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</si>
  <si>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</si>
  <si>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</si>
  <si>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</si>
  <si>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</si>
  <si>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</si>
  <si>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</si>
  <si>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</si>
  <si>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</si>
  <si>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</si>
  <si>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</si>
  <si>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</si>
  <si>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</si>
  <si>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</si>
  <si>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</si>
  <si>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</si>
  <si>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</si>
  <si>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</si>
  <si>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</si>
  <si>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</si>
  <si>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</si>
  <si>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</si>
  <si>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</si>
  <si>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</si>
  <si>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</si>
  <si>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</si>
  <si>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</si>
  <si>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</si>
  <si>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</si>
  <si>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</si>
  <si>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</si>
  <si>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</si>
  <si>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</si>
  <si>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</si>
  <si>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</si>
  <si>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</si>
  <si>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</si>
  <si>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</si>
  <si>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</si>
  <si>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</si>
  <si>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</si>
  <si>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</si>
  <si>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</si>
  <si>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</si>
  <si>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</si>
  <si>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</si>
  <si>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</si>
  <si>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</si>
  <si>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</si>
  <si>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</si>
  <si>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</si>
  <si>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</si>
  <si>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</si>
  <si>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</si>
  <si>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</si>
  <si>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</si>
  <si>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</si>
  <si>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</si>
  <si>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</si>
  <si>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</si>
  <si>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</si>
  <si>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</si>
  <si>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</si>
  <si>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</si>
  <si>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</si>
  <si>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</si>
  <si>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</si>
  <si>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</si>
  <si>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</si>
  <si>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</si>
  <si>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</si>
  <si>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</si>
  <si>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</si>
  <si>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</si>
  <si>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</si>
  <si>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</si>
  <si>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</si>
  <si>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</si>
  <si>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</si>
  <si>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</si>
  <si>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</si>
  <si>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</si>
  <si>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</si>
  <si>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</si>
  <si>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</si>
  <si>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</si>
  <si>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</si>
  <si>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</si>
  <si>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</si>
  <si>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</si>
  <si>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</si>
  <si>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</si>
  <si>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</si>
  <si>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</si>
  <si>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</si>
  <si>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</si>
  <si>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</si>
  <si>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</si>
  <si>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</si>
  <si>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</si>
  <si>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</si>
  <si>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</si>
  <si>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</si>
  <si>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</si>
  <si>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</si>
  <si>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</si>
  <si>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</si>
  <si>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</si>
  <si>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</si>
  <si>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</si>
  <si>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</si>
  <si>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</si>
  <si>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</si>
  <si>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</si>
  <si>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</si>
  <si>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</si>
  <si>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</si>
  <si>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</si>
  <si>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</si>
  <si>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</si>
  <si>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</si>
  <si>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</si>
  <si>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</si>
  <si>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</si>
  <si>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</si>
  <si>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</si>
  <si>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</si>
  <si>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</si>
  <si>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</si>
  <si>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</si>
  <si>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</si>
  <si>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</si>
  <si>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</si>
  <si>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</si>
  <si>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</si>
  <si>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</si>
  <si>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</si>
  <si>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</si>
  <si>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</si>
  <si>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</si>
  <si>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</si>
  <si>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</si>
  <si>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</si>
  <si>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</si>
  <si>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</si>
  <si>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</si>
  <si>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</si>
  <si>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</si>
  <si>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</si>
  <si>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</si>
  <si>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</si>
  <si>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</si>
  <si>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</si>
  <si>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</si>
  <si>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</si>
  <si>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</si>
  <si>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</si>
  <si>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</si>
  <si>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</si>
  <si>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</si>
  <si>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</si>
  <si>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</si>
  <si>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</si>
  <si>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</si>
  <si>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</si>
  <si>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</si>
  <si>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</si>
  <si>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</si>
  <si>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</si>
  <si>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</si>
  <si>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</si>
  <si>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</si>
  <si>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</si>
  <si>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</si>
  <si>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</si>
  <si>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</si>
  <si>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</si>
  <si>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</si>
  <si>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</si>
  <si>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</si>
  <si>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</si>
  <si>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</si>
  <si>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</si>
  <si>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</si>
  <si>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</si>
  <si>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</si>
  <si>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</si>
  <si>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</si>
  <si>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</si>
  <si>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</si>
  <si>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</si>
  <si>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</si>
  <si>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</si>
  <si>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</si>
  <si>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</si>
  <si>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</si>
  <si>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</si>
  <si>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</si>
  <si>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</si>
  <si>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</si>
  <si>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</si>
  <si>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</si>
  <si>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</si>
  <si>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</si>
  <si>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</si>
  <si>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</si>
  <si>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</si>
  <si>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</si>
  <si>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</si>
  <si>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</si>
  <si>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</si>
  <si>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</si>
  <si>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</si>
  <si>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</si>
  <si>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</si>
  <si>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</si>
  <si>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</si>
  <si>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</si>
  <si>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</si>
  <si>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</si>
  <si>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</si>
  <si>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</si>
  <si>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</si>
  <si>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</si>
  <si>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</si>
  <si>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</si>
  <si>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</si>
  <si>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</si>
  <si>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</si>
  <si>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</si>
  <si>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</si>
  <si>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</si>
  <si>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</si>
  <si>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</si>
  <si>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</si>
  <si>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</si>
  <si>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</si>
  <si>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</si>
  <si>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</si>
  <si>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</si>
  <si>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</si>
  <si>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</si>
  <si>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</si>
  <si>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</si>
  <si>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</si>
  <si>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</si>
  <si>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</si>
  <si>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</si>
  <si>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</si>
  <si>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</si>
  <si>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</si>
  <si>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</si>
  <si>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</si>
  <si>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</si>
  <si>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</si>
  <si>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</si>
  <si>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</si>
  <si>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</si>
  <si>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</si>
  <si>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</si>
  <si>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</si>
  <si>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</si>
  <si>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</si>
  <si>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</si>
  <si>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</si>
  <si>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</si>
  <si>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</si>
  <si>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</si>
  <si>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</si>
  <si>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</si>
  <si>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</si>
  <si>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</si>
  <si>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</si>
  <si>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</si>
  <si>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</si>
  <si>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</si>
  <si>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</si>
  <si>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</si>
  <si>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</si>
  <si>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</si>
  <si>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</si>
  <si>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</si>
  <si>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</si>
  <si>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</si>
  <si>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</si>
  <si>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</si>
  <si>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</si>
  <si>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</si>
  <si>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</si>
  <si>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</si>
  <si>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</si>
  <si>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</si>
  <si>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</si>
  <si>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</si>
  <si>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</si>
  <si>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</si>
  <si>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</si>
  <si>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</si>
  <si>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</si>
  <si>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</si>
  <si>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</si>
  <si>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</si>
  <si>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</si>
  <si>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</si>
  <si>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</si>
  <si>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</si>
  <si>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</si>
  <si>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</si>
  <si>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</si>
  <si>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</si>
  <si>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</si>
  <si>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</si>
  <si>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</si>
  <si>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</si>
  <si>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</si>
  <si>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</si>
  <si>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</si>
  <si>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</si>
  <si>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</si>
  <si>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</si>
  <si>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</si>
  <si>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</si>
  <si>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</si>
  <si>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</si>
  <si>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</si>
  <si>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</si>
  <si>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</si>
  <si>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</si>
  <si>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</si>
  <si>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</si>
  <si>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</si>
  <si>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</si>
  <si>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</si>
  <si>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</si>
  <si>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</si>
  <si>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</si>
  <si>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</si>
  <si>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</si>
  <si>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</si>
  <si>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</si>
  <si>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</si>
  <si>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</si>
  <si>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</si>
  <si>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</si>
  <si>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</si>
  <si>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</si>
  <si>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</si>
  <si>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</si>
  <si>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</si>
  <si>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</si>
  <si>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</si>
  <si>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</si>
  <si>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</si>
  <si>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</si>
  <si>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</si>
  <si>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</si>
  <si>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</si>
  <si>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</si>
  <si>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</si>
  <si>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</si>
  <si>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</si>
  <si>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</si>
  <si>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</si>
  <si>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</si>
  <si>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</si>
  <si>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</si>
  <si>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</si>
  <si>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</si>
  <si>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</si>
  <si>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</si>
  <si>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</si>
  <si>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</si>
  <si>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</si>
  <si>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</si>
  <si>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</si>
  <si>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</si>
  <si>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</si>
  <si>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</si>
  <si>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</si>
  <si>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</si>
  <si>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</si>
  <si>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</si>
  <si>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</si>
  <si>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</si>
  <si>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</si>
  <si>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</si>
  <si>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</si>
  <si>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</si>
  <si>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</si>
  <si>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</si>
  <si>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</si>
  <si>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</si>
  <si>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</si>
  <si>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</si>
  <si>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</si>
  <si>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</si>
  <si>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</si>
  <si>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</si>
  <si>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</si>
  <si>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</si>
  <si>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</si>
  <si>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</si>
  <si>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</si>
  <si>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</si>
  <si>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</si>
  <si>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</si>
  <si>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</si>
  <si>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</si>
  <si>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</si>
  <si>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</si>
  <si>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</si>
  <si>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</si>
  <si>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</si>
  <si>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</si>
  <si>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</si>
  <si>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</si>
  <si>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</si>
  <si>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</si>
  <si>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</si>
  <si>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</si>
  <si>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</si>
  <si>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</si>
  <si>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</si>
  <si>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</si>
  <si>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</si>
  <si>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</si>
  <si>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</si>
  <si>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</si>
  <si>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</si>
  <si>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</si>
  <si>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</si>
  <si>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</si>
  <si>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</si>
  <si>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</si>
  <si>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</si>
  <si>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</si>
  <si>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</si>
  <si>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</si>
  <si>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</si>
  <si>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</si>
  <si>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</si>
  <si>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</si>
  <si>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</si>
  <si>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</si>
  <si>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</si>
  <si>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</si>
  <si>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</si>
  <si>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</si>
  <si>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</si>
  <si>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</si>
  <si>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</si>
  <si>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</si>
  <si>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</si>
  <si>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</si>
  <si>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</si>
  <si>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</si>
  <si>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</si>
  <si>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</si>
  <si>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</si>
  <si>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</si>
  <si>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</si>
  <si>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</si>
  <si>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</si>
  <si>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</si>
  <si>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</si>
  <si>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</si>
  <si>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</si>
  <si>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</si>
  <si>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</si>
  <si>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</si>
  <si>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</si>
  <si>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</si>
  <si>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</si>
  <si>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</si>
  <si>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</si>
  <si>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</si>
  <si>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</si>
  <si>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</si>
  <si>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</si>
  <si>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</si>
  <si>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</si>
  <si>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</si>
  <si>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</si>
  <si>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</si>
  <si>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</si>
  <si>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</si>
  <si>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</si>
  <si>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</si>
  <si>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</si>
  <si>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</si>
  <si>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</si>
  <si>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</si>
  <si>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</si>
  <si>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</si>
  <si>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</si>
  <si>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</si>
  <si>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</si>
  <si>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</si>
  <si>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</si>
  <si>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</si>
  <si>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</si>
  <si>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</si>
  <si>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</si>
  <si>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</si>
  <si>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</si>
  <si>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</si>
  <si>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</si>
  <si>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</si>
  <si>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</si>
  <si>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</si>
  <si>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</si>
  <si>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</si>
  <si>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</si>
  <si>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</si>
  <si>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</si>
  <si>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</si>
  <si>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</si>
  <si>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</si>
  <si>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</si>
  <si>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</si>
  <si>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</si>
  <si>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</si>
  <si>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</si>
  <si>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</si>
  <si>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</si>
  <si>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</si>
  <si>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</si>
  <si>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</si>
  <si>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</si>
  <si>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</si>
  <si>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</si>
  <si>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</si>
  <si>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</si>
  <si>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</si>
  <si>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</si>
  <si>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</si>
  <si>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</si>
  <si>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</si>
  <si>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</si>
  <si>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</si>
  <si>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</si>
  <si>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</si>
  <si>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</si>
  <si>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</si>
  <si>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</si>
  <si>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</si>
  <si>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</si>
  <si>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</si>
  <si>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</si>
  <si>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</si>
  <si>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</si>
  <si>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</si>
  <si>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</si>
  <si>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</si>
  <si>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</si>
  <si>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</si>
  <si>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</si>
  <si>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</si>
  <si>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</si>
  <si>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</si>
  <si>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</si>
  <si>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</si>
  <si>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</si>
  <si>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</si>
  <si>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</si>
  <si>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</si>
  <si>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</si>
  <si>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</si>
  <si>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</si>
  <si>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</si>
  <si>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</si>
  <si>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</si>
  <si>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</si>
  <si>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</si>
  <si>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</si>
  <si>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</si>
  <si>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</si>
  <si>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</si>
  <si>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</si>
  <si>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</si>
  <si>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</si>
  <si>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</si>
  <si>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</si>
  <si>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</si>
  <si>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</si>
  <si>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</si>
  <si>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</si>
  <si>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</si>
  <si>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</si>
  <si>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</si>
  <si>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</si>
  <si>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</si>
  <si>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</si>
  <si>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</si>
  <si>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</si>
  <si>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</si>
  <si>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</si>
  <si>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</si>
  <si>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</si>
  <si>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</si>
  <si>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</si>
  <si>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</si>
  <si>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</si>
  <si>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</si>
  <si>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</si>
  <si>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</si>
  <si>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</si>
  <si>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</si>
  <si>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</si>
  <si>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</si>
  <si>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</si>
  <si>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</si>
  <si>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</si>
  <si>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</si>
  <si>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</si>
  <si>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</si>
  <si>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</si>
  <si>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</si>
  <si>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</si>
  <si>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</si>
  <si>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</si>
  <si>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</si>
  <si>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</si>
  <si>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</si>
  <si>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</si>
  <si>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</si>
  <si>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</si>
  <si>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</si>
  <si>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</si>
  <si>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</si>
  <si>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</si>
  <si>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</si>
  <si>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</si>
  <si>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</si>
  <si>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</si>
  <si>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</si>
  <si>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</si>
  <si>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</si>
  <si>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</si>
  <si>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</si>
  <si>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</si>
  <si>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</si>
  <si>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</si>
  <si>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</si>
  <si>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</si>
  <si>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</si>
  <si>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</si>
  <si>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</si>
  <si>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</si>
  <si>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</si>
  <si>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</si>
  <si>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</si>
  <si>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</si>
  <si>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</si>
  <si>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</si>
  <si>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</si>
  <si>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</si>
  <si>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</si>
  <si>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</si>
  <si>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</si>
  <si>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</si>
  <si>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</si>
  <si>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</si>
  <si>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</si>
  <si>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</si>
  <si>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</si>
  <si>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</si>
  <si>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</si>
  <si>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</si>
  <si>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</si>
  <si>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</si>
  <si>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</si>
  <si>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</si>
  <si>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</si>
  <si>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</si>
  <si>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</si>
  <si>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</si>
  <si>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</si>
  <si>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</si>
  <si>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</si>
  <si>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</si>
  <si>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</si>
  <si>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</si>
  <si>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</si>
  <si>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</si>
  <si>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</si>
  <si>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</si>
  <si>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</si>
  <si>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</si>
  <si>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</si>
  <si>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</si>
  <si>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</si>
  <si>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</si>
  <si>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</si>
  <si>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</si>
  <si>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</si>
  <si>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</si>
  <si>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</si>
  <si>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</si>
  <si>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</si>
  <si>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</si>
  <si>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</si>
  <si>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</si>
  <si>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</si>
  <si>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</si>
  <si>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</si>
  <si>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</si>
  <si>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</si>
  <si>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</si>
  <si>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</si>
  <si>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</si>
  <si>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</si>
  <si>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</si>
  <si>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</si>
  <si>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</si>
  <si>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</si>
  <si>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</si>
  <si>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</si>
  <si>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</si>
  <si>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</si>
  <si>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</si>
  <si>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</si>
  <si>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</si>
  <si>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</si>
  <si>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</si>
  <si>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</si>
  <si>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</si>
  <si>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</si>
  <si>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</si>
  <si>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</si>
  <si>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</si>
  <si>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</si>
  <si>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</si>
  <si>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</si>
  <si>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</si>
  <si>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</si>
  <si>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</si>
  <si>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</si>
  <si>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</si>
  <si>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</si>
  <si>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</si>
  <si>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</si>
  <si>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</si>
  <si>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</si>
  <si>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</si>
  <si>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</si>
  <si>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</si>
  <si>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</si>
  <si>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</si>
  <si>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</si>
  <si>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</si>
  <si>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</si>
  <si>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</si>
  <si>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</si>
  <si>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</si>
  <si>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</si>
  <si>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</si>
  <si>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</si>
  <si>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</si>
  <si>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</si>
  <si>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</si>
  <si>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</si>
  <si>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</si>
  <si>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</si>
  <si>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</si>
  <si>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</si>
  <si>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</si>
  <si>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</si>
  <si>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</si>
  <si>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</si>
  <si>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</si>
  <si>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</si>
  <si>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</si>
  <si>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</si>
  <si>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</si>
  <si>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</si>
  <si>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</si>
  <si>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</si>
  <si>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</si>
  <si>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</si>
  <si>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</si>
  <si>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</si>
  <si>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</si>
  <si>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</si>
  <si>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</si>
  <si>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</si>
  <si>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</si>
  <si>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</si>
  <si>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</si>
  <si>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</si>
  <si>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</si>
  <si>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</si>
  <si>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</si>
  <si>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</si>
  <si>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</si>
  <si>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</si>
  <si>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</si>
  <si>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</si>
  <si>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</si>
  <si>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</si>
  <si>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</si>
  <si>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</si>
  <si>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</si>
  <si>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</si>
  <si>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</si>
  <si>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</si>
  <si>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</si>
  <si>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</si>
  <si>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</si>
  <si>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</si>
  <si>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</si>
  <si>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</si>
  <si>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</si>
  <si>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</si>
  <si>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</si>
  <si>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</si>
  <si>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</si>
  <si>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</si>
  <si>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</si>
  <si>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</si>
  <si>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</si>
  <si>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</si>
  <si>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</si>
  <si>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</si>
  <si>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</si>
  <si>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</si>
  <si>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</si>
  <si>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</si>
  <si>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</si>
  <si>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</si>
  <si>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</si>
  <si>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</si>
  <si>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</si>
  <si>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</si>
  <si>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</si>
  <si>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</si>
  <si>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</si>
  <si>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</si>
  <si>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</si>
  <si>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</si>
  <si>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</si>
  <si>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</si>
  <si>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</si>
  <si>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</si>
  <si>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</si>
  <si>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</si>
  <si>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</si>
  <si>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</si>
  <si>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</si>
  <si>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</si>
  <si>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</si>
  <si>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</si>
  <si>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</si>
  <si>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</si>
  <si>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</si>
  <si>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</si>
  <si>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</si>
  <si>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</si>
  <si>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</si>
  <si>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</si>
  <si>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</si>
  <si>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</si>
  <si>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</si>
  <si>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</si>
  <si>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</si>
  <si>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</si>
  <si>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</si>
  <si>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</si>
  <si>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</si>
  <si>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</si>
  <si>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</si>
  <si>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</si>
  <si>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</si>
  <si>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</si>
  <si>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</si>
  <si>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</si>
  <si>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</si>
  <si>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</si>
  <si>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</si>
  <si>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</si>
  <si>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</si>
  <si>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</si>
  <si>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</si>
  <si>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</si>
  <si>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</si>
  <si>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</si>
  <si>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</si>
  <si>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</si>
  <si>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</si>
  <si>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</si>
  <si>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</si>
  <si>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</si>
  <si>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</si>
  <si>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</si>
  <si>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</si>
  <si>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</si>
  <si>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</si>
  <si>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</si>
  <si>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</si>
  <si>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</si>
  <si>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</si>
  <si>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</si>
  <si>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</si>
  <si>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</si>
  <si>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</si>
  <si>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</si>
  <si>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</si>
  <si>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</si>
  <si>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</si>
  <si>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</si>
  <si>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</si>
  <si>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</si>
  <si>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</si>
  <si>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</si>
  <si>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</si>
  <si>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</si>
  <si>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</si>
  <si>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</si>
  <si>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</si>
  <si>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</si>
  <si>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</si>
  <si>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</si>
  <si>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</si>
  <si>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</si>
  <si>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</si>
  <si>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</si>
  <si>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</si>
  <si>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</si>
  <si>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</si>
  <si>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</si>
  <si>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</si>
  <si>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</si>
  <si>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</si>
  <si>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</si>
  <si>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</si>
  <si>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</si>
  <si>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</si>
  <si>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</si>
  <si>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</si>
  <si>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</si>
  <si>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</si>
  <si>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</si>
  <si>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</si>
  <si>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</si>
  <si>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</si>
  <si>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</si>
  <si>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</si>
  <si>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</si>
  <si>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</si>
  <si>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</si>
  <si>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</si>
  <si>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</si>
  <si>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</si>
  <si>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</si>
  <si>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</si>
  <si>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</si>
  <si>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</si>
  <si>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</si>
  <si>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</si>
  <si>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</si>
  <si>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</si>
  <si>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</si>
  <si>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</si>
  <si>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</si>
  <si>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</si>
  <si>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</si>
  <si>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</si>
  <si>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</si>
  <si>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</si>
  <si>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</si>
  <si>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</si>
  <si>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</si>
  <si>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</si>
  <si>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</si>
  <si>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</si>
  <si>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</si>
  <si>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</si>
  <si>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</si>
  <si>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</si>
  <si>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</si>
  <si>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</si>
  <si>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</si>
  <si>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</si>
  <si>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</si>
  <si>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</si>
  <si>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</si>
  <si>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</si>
  <si>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</si>
  <si>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</si>
  <si>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</si>
  <si>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</si>
  <si>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</si>
  <si>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</si>
  <si>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</si>
  <si>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</si>
  <si>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</si>
  <si>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</si>
  <si>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</si>
  <si>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</si>
  <si>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</si>
  <si>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</si>
  <si>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</si>
  <si>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</si>
  <si>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</si>
  <si>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</si>
  <si>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</si>
  <si>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</si>
  <si>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</si>
  <si>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</si>
  <si>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</si>
  <si>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</si>
  <si>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</si>
  <si>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</si>
  <si>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</si>
  <si>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</si>
  <si>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</si>
  <si>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</si>
  <si>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</si>
  <si>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</si>
  <si>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</si>
  <si>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</si>
  <si>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</si>
  <si>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</si>
  <si>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</si>
  <si>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</si>
  <si>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</si>
  <si>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</si>
  <si>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</si>
  <si>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</si>
  <si>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</si>
  <si>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</si>
  <si>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</si>
  <si>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</si>
  <si>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</si>
  <si>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</si>
  <si>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</si>
  <si>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</si>
  <si>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</si>
  <si>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</si>
  <si>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</si>
  <si>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</si>
  <si>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</si>
  <si>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</si>
  <si>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</si>
  <si>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</si>
  <si>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</si>
  <si>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</si>
  <si>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</si>
  <si>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</si>
  <si>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</si>
  <si>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</si>
  <si>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</si>
  <si>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</si>
  <si>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</si>
  <si>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</si>
  <si>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</si>
  <si>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</si>
  <si>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</si>
  <si>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</si>
  <si>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</si>
  <si>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</si>
  <si>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</si>
  <si>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</si>
  <si>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</si>
  <si>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</si>
  <si>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</si>
  <si>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</si>
  <si>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</si>
  <si>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</si>
  <si>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</si>
  <si>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</si>
  <si>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</si>
  <si>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</si>
  <si>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</si>
  <si>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</si>
  <si>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</si>
  <si>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</si>
  <si>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</si>
  <si>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</si>
  <si>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</si>
  <si>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</si>
  <si>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</si>
  <si>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</si>
  <si>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</si>
  <si>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</si>
  <si>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</si>
  <si>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</si>
  <si>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</si>
  <si>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</si>
  <si>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</si>
  <si>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</si>
  <si>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</si>
  <si>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</si>
  <si>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</si>
  <si>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</si>
  <si>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</si>
  <si>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</si>
  <si>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</si>
  <si>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</si>
  <si>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</si>
  <si>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</si>
  <si>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</si>
  <si>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</si>
  <si>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</si>
  <si>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</si>
  <si>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</si>
  <si>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</si>
  <si>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</si>
  <si>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</si>
  <si>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</si>
  <si>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</si>
  <si>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</si>
  <si>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</si>
  <si>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</si>
  <si>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</si>
  <si>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</si>
  <si>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</si>
  <si>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</si>
  <si>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</si>
  <si>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</si>
  <si>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</si>
  <si>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</si>
  <si>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</si>
  <si>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</si>
  <si>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</si>
  <si>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</si>
  <si>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</si>
  <si>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</si>
  <si>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</si>
  <si>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</si>
  <si>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</si>
  <si>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</si>
  <si>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</si>
  <si>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</si>
  <si>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</si>
  <si>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</si>
  <si>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</si>
  <si>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</si>
  <si>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</si>
  <si>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</si>
  <si>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</si>
  <si>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</si>
  <si>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</si>
  <si>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</si>
  <si>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</si>
  <si>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</si>
  <si>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</si>
  <si>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</si>
  <si>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</si>
  <si>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</si>
  <si>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</si>
  <si>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</si>
  <si>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</si>
  <si>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</si>
  <si>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</si>
  <si>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</si>
  <si>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</si>
  <si>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</si>
  <si>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</si>
  <si>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</si>
  <si>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</si>
  <si>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</si>
  <si>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</si>
  <si>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</si>
  <si>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</si>
  <si>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</si>
  <si>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</si>
  <si>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</si>
  <si>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</si>
  <si>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</si>
  <si>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</si>
  <si>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</si>
  <si>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</si>
  <si>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</si>
  <si>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</si>
  <si>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</si>
  <si>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</si>
  <si>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</si>
  <si>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</si>
  <si>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</si>
  <si>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</si>
  <si>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</si>
  <si>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</si>
  <si>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</si>
  <si>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</si>
  <si>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</si>
  <si>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</si>
  <si>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</si>
  <si>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</si>
  <si>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</si>
  <si>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</si>
  <si>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</si>
  <si>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</si>
  <si>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</si>
  <si>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</si>
  <si>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</si>
  <si>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</si>
  <si>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</si>
  <si>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</si>
  <si>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</si>
  <si>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</si>
  <si>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</si>
  <si>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</si>
  <si>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</si>
  <si>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</si>
  <si>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</si>
  <si>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</si>
  <si>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</si>
  <si>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</si>
  <si>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</si>
  <si>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</si>
  <si>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</si>
  <si>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</si>
  <si>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</si>
  <si>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</si>
  <si>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</si>
  <si>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</si>
  <si>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</si>
  <si>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</si>
  <si>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</si>
  <si>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</si>
  <si>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</si>
  <si>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</si>
  <si>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</si>
  <si>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</si>
  <si>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</si>
  <si>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</si>
  <si>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</si>
  <si>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</si>
  <si>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</si>
  <si>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</si>
  <si>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</si>
  <si>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</si>
  <si>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</si>
  <si>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</si>
  <si>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</si>
  <si>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</si>
  <si>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</si>
  <si>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</si>
  <si>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</si>
  <si>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</si>
  <si>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</si>
  <si>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</si>
  <si>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</si>
  <si>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</si>
  <si>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</si>
  <si>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</si>
  <si>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</si>
  <si>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</si>
  <si>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</si>
  <si>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</si>
  <si>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</si>
  <si>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</si>
  <si>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</si>
  <si>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</si>
  <si>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</si>
  <si>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</si>
  <si>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</si>
  <si>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</si>
  <si>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</si>
  <si>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</si>
  <si>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</si>
  <si>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</si>
  <si>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</si>
  <si>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</si>
  <si>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</si>
  <si>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</si>
  <si>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</si>
  <si>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</si>
  <si>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</si>
  <si>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</si>
  <si>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</si>
  <si>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</si>
  <si>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</si>
  <si>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</si>
  <si>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</si>
  <si>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</si>
  <si>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</si>
  <si>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</si>
  <si>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</si>
  <si>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</si>
  <si>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</si>
  <si>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</si>
  <si>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</si>
  <si>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</si>
  <si>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</si>
  <si>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</si>
  <si>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</si>
  <si>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</si>
  <si>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</si>
  <si>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</si>
  <si>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</si>
  <si>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</si>
  <si>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</si>
  <si>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</si>
  <si>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</si>
  <si>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</si>
  <si>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</si>
  <si>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</si>
  <si>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</si>
  <si>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</si>
  <si>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</si>
  <si>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</si>
  <si>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</si>
  <si>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</si>
  <si>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</si>
  <si>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</si>
  <si>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</si>
  <si>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</si>
  <si>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</si>
  <si>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</si>
  <si>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</si>
  <si>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</si>
  <si>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</si>
  <si>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</si>
  <si>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</si>
  <si>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</si>
  <si>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</si>
  <si>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</si>
  <si>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</si>
  <si>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</si>
  <si>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</si>
  <si>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</si>
  <si>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</si>
  <si>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</si>
  <si>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</si>
  <si>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</si>
  <si>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</si>
  <si>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</si>
  <si>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</si>
  <si>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</si>
  <si>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</si>
  <si>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</si>
  <si>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</si>
  <si>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</si>
  <si>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</si>
  <si>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</si>
  <si>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</si>
  <si>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</si>
  <si>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</si>
  <si>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</si>
  <si>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</si>
  <si>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</si>
  <si>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</si>
  <si>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</si>
  <si>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</si>
  <si>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</si>
  <si>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</si>
  <si>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</si>
  <si>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</si>
  <si>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</si>
  <si>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</si>
  <si>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</si>
  <si>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</si>
  <si>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</si>
  <si>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</si>
  <si>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</si>
  <si>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</si>
  <si>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</si>
  <si>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</si>
  <si>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</si>
  <si>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</si>
  <si>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</si>
  <si>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</si>
  <si>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</si>
  <si>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</si>
  <si>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</si>
  <si>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</si>
  <si>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</si>
  <si>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</si>
  <si>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</si>
  <si>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</si>
  <si>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</si>
  <si>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</si>
  <si>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</si>
  <si>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</si>
  <si>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</si>
  <si>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</si>
  <si>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</si>
  <si>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</si>
  <si>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</si>
  <si>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</si>
  <si>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</si>
  <si>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</si>
  <si>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</si>
  <si>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</si>
  <si>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</si>
  <si>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</si>
  <si>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</si>
  <si>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</si>
  <si>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</si>
  <si>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</si>
  <si>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</si>
  <si>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</si>
  <si>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</si>
  <si>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</si>
  <si>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</si>
  <si>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</si>
  <si>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</si>
  <si>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</si>
  <si>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</si>
  <si>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</si>
  <si>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</si>
  <si>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</si>
  <si>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</si>
  <si>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</si>
  <si>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</si>
  <si>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</si>
  <si>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</si>
  <si>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</si>
  <si>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</si>
  <si>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</si>
  <si>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</si>
  <si>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</si>
  <si>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</si>
  <si>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</si>
  <si>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</si>
  <si>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</si>
  <si>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</si>
  <si>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</si>
  <si>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</si>
  <si>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</si>
  <si>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</si>
  <si>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</si>
  <si>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</si>
  <si>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</si>
  <si>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</si>
  <si>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</si>
  <si>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</si>
  <si>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</si>
  <si>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</si>
  <si>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</si>
  <si>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</si>
  <si>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</si>
  <si>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</si>
  <si>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</si>
  <si>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</si>
  <si>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</si>
  <si>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</si>
  <si>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</si>
  <si>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</si>
  <si>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</si>
  <si>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</si>
  <si>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</si>
  <si>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</si>
  <si>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</si>
  <si>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</si>
  <si>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</si>
  <si>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</si>
  <si>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</si>
  <si>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</si>
  <si>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</si>
  <si>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</si>
  <si>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</si>
  <si>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</si>
  <si>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</si>
  <si>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</si>
  <si>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</si>
  <si>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</si>
  <si>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</si>
  <si>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</si>
  <si>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</si>
  <si>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</si>
  <si>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</si>
  <si>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</si>
  <si>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</si>
  <si>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</si>
  <si>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</si>
  <si>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</si>
  <si>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</si>
  <si>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</si>
  <si>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</si>
  <si>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</si>
  <si>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</si>
  <si>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</si>
  <si>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</si>
  <si>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</si>
  <si>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</si>
  <si>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</si>
  <si>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</si>
  <si>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</si>
  <si>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</si>
  <si>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</si>
  <si>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</si>
  <si>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</si>
  <si>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</si>
  <si>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</si>
  <si>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</si>
  <si>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</si>
  <si>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</si>
  <si>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</si>
  <si>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</si>
  <si>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</si>
  <si>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</si>
  <si>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</si>
  <si>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</si>
  <si>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</si>
  <si>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</si>
  <si>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</si>
  <si>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</si>
  <si>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</si>
  <si>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</si>
  <si>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</si>
  <si>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</si>
  <si>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</si>
  <si>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</si>
  <si>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</si>
  <si>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</si>
  <si>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</si>
  <si>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</si>
  <si>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</si>
  <si>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</si>
  <si>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</si>
  <si>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</si>
  <si>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</si>
  <si>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</si>
  <si>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</si>
  <si>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</si>
  <si>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</si>
  <si>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</si>
  <si>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</si>
  <si>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</si>
  <si>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</si>
  <si>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</si>
  <si>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</si>
  <si>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</si>
  <si>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</si>
  <si>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</si>
  <si>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</si>
  <si>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</si>
  <si>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</si>
  <si>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</si>
  <si>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</si>
  <si>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</si>
  <si>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</si>
  <si>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</si>
  <si>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</si>
  <si>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</si>
  <si>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</si>
  <si>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</si>
  <si>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</si>
  <si>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</si>
  <si>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</si>
  <si>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</si>
  <si>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</si>
  <si>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</si>
  <si>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</si>
  <si>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</si>
  <si>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</si>
  <si>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</si>
  <si>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</si>
  <si>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</si>
  <si>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</si>
  <si>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</si>
  <si>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</si>
  <si>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</si>
  <si>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</si>
  <si>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</si>
  <si>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</si>
  <si>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</si>
  <si>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</si>
  <si>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</si>
  <si>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</si>
  <si>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</si>
  <si>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</si>
  <si>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</si>
  <si>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</si>
  <si>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</si>
  <si>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</si>
  <si>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</si>
  <si>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</si>
  <si>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</si>
  <si>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</si>
  <si>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</si>
  <si>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</si>
  <si>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</si>
  <si>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</si>
  <si>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</si>
  <si>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</si>
  <si>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</si>
  <si>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</si>
  <si>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</si>
  <si>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</si>
  <si>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</si>
  <si>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</si>
  <si>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</si>
  <si>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</si>
  <si>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</si>
  <si>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</si>
  <si>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</si>
  <si>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</si>
  <si>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</si>
  <si>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</si>
  <si>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</si>
  <si>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</si>
  <si>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</si>
  <si>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</si>
  <si>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</si>
  <si>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</si>
  <si>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</si>
  <si>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</si>
  <si>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</si>
  <si>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</si>
  <si>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</si>
  <si>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</si>
  <si>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</si>
  <si>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</si>
  <si>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</si>
  <si>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</si>
  <si>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</si>
  <si>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</si>
  <si>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</si>
  <si>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</si>
  <si>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</si>
  <si>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</si>
  <si>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</si>
  <si>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</si>
  <si>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</si>
  <si>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</si>
  <si>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</si>
  <si>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</si>
  <si>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</si>
  <si>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</si>
  <si>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</si>
  <si>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</si>
  <si>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</si>
  <si>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</si>
  <si>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</si>
  <si>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</si>
  <si>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</si>
  <si>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</si>
  <si>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</si>
  <si>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</si>
  <si>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</si>
  <si>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</si>
  <si>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</si>
  <si>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</si>
  <si>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</si>
  <si>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</si>
  <si>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</si>
  <si>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</si>
  <si>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</si>
  <si>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</si>
  <si>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</si>
  <si>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</si>
  <si>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</si>
  <si>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</si>
  <si>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</si>
  <si>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</si>
  <si>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</si>
  <si>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</si>
  <si>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</si>
  <si>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</si>
  <si>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</si>
  <si>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</si>
  <si>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</si>
  <si>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</si>
  <si>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</si>
  <si>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</si>
  <si>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</si>
  <si>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</si>
  <si>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</si>
  <si>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</si>
  <si>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</si>
  <si>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</si>
  <si>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</si>
  <si>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</si>
  <si>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</si>
  <si>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</si>
  <si>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</si>
  <si>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</si>
  <si>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</si>
  <si>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</si>
  <si>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</si>
  <si>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</si>
  <si>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</si>
  <si>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</si>
  <si>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</si>
  <si>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</si>
  <si>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</si>
  <si>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</si>
  <si>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</si>
  <si>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</si>
  <si>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</si>
  <si>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</si>
  <si>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</si>
  <si>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</si>
  <si>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</si>
  <si>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</si>
  <si>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</si>
  <si>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</si>
  <si>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</si>
  <si>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</si>
  <si>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</si>
  <si>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</si>
  <si>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</si>
  <si>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</si>
  <si>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</si>
  <si>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</si>
  <si>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</si>
  <si>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</si>
  <si>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</si>
  <si>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</si>
  <si>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</si>
  <si>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</si>
  <si>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</si>
  <si>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</si>
  <si>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</si>
  <si>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</si>
  <si>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</si>
  <si>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</si>
  <si>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</si>
  <si>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</si>
  <si>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</si>
  <si>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</si>
  <si>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</si>
  <si>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</si>
  <si>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</si>
  <si>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</si>
  <si>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</si>
  <si>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</si>
  <si>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</si>
  <si>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</si>
  <si>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</si>
  <si>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</si>
  <si>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</si>
  <si>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</si>
  <si>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</si>
  <si>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</si>
  <si>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</si>
  <si>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</si>
  <si>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</si>
  <si>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</si>
  <si>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</si>
  <si>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</si>
  <si>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</si>
  <si>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</si>
  <si>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</si>
  <si>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</si>
  <si>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</si>
  <si>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</si>
  <si>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</si>
  <si>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</si>
  <si>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</si>
  <si>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</si>
  <si>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</si>
  <si>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</si>
  <si>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</si>
  <si>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</si>
  <si>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</si>
  <si>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</si>
  <si>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</si>
  <si>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</si>
  <si>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</si>
  <si>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</si>
  <si>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</si>
  <si>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</si>
  <si>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</si>
  <si>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</si>
  <si>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</si>
  <si>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</si>
  <si>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</si>
  <si>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</si>
  <si>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</si>
  <si>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</si>
  <si>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</si>
  <si>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</si>
  <si>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</si>
  <si>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</si>
  <si>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</si>
  <si>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</si>
  <si>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</si>
  <si>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</si>
  <si>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</si>
  <si>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</si>
  <si>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</si>
  <si>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</si>
  <si>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</si>
  <si>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</si>
  <si>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</si>
  <si>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</si>
  <si>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</si>
  <si>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</si>
  <si>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</si>
  <si>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</si>
  <si>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</si>
  <si>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</si>
  <si>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</si>
  <si>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</si>
  <si>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</si>
  <si>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</si>
  <si>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</si>
  <si>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</si>
  <si>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</si>
  <si>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</si>
  <si>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</si>
  <si>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</si>
  <si>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</si>
  <si>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</si>
  <si>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</si>
  <si>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</si>
  <si>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</si>
  <si>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</si>
  <si>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</si>
  <si>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</si>
  <si>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</si>
  <si>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</si>
  <si>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</si>
  <si>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</si>
  <si>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</si>
  <si>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</si>
  <si>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</si>
  <si>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</si>
  <si>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</si>
  <si>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</si>
  <si>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</si>
  <si>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</si>
  <si>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</si>
  <si>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</si>
  <si>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</si>
  <si>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</si>
  <si>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</si>
  <si>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</si>
  <si>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</si>
  <si>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</si>
  <si>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</si>
  <si>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</si>
  <si>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</si>
  <si>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</si>
  <si>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</si>
  <si>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</si>
  <si>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</si>
  <si>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</si>
  <si>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</si>
  <si>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</si>
  <si>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</si>
  <si>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</si>
  <si>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</si>
  <si>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</si>
  <si>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</si>
  <si>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</si>
  <si>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</si>
  <si>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</si>
  <si>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</si>
  <si>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</si>
  <si>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</si>
  <si>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</si>
  <si>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</si>
  <si>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</si>
  <si>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</si>
  <si>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</si>
  <si>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</si>
  <si>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</si>
  <si>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</si>
  <si>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</si>
  <si>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</si>
  <si>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</si>
  <si>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</si>
  <si>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</si>
  <si>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</si>
  <si>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</si>
  <si>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</si>
  <si>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</si>
  <si>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</si>
  <si>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</si>
  <si>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</si>
  <si>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</si>
  <si>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</si>
  <si>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</si>
  <si>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</si>
  <si>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</si>
  <si>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</si>
  <si>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</si>
  <si>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</si>
  <si>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</si>
  <si>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</si>
  <si>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</si>
  <si>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</si>
  <si>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</si>
  <si>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</si>
  <si>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</si>
  <si>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</si>
  <si>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</si>
  <si>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</si>
  <si>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</si>
  <si>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</si>
  <si>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</si>
  <si>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</si>
  <si>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</si>
  <si>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</si>
  <si>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</si>
  <si>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</si>
  <si>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</si>
  <si>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</si>
  <si>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</si>
  <si>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</si>
  <si>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</si>
  <si>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</si>
  <si>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</si>
  <si>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</si>
  <si>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</si>
  <si>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</si>
  <si>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</si>
  <si>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</si>
  <si>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</si>
  <si>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</si>
  <si>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</si>
  <si>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</si>
  <si>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</si>
  <si>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</si>
  <si>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</si>
  <si>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</si>
  <si>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</si>
  <si>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</si>
  <si>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</si>
  <si>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</si>
  <si>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</si>
  <si>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</si>
  <si>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</si>
  <si>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</si>
  <si>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</si>
  <si>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</si>
  <si>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</si>
  <si>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</si>
  <si>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</si>
  <si>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</si>
  <si>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</si>
  <si>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</si>
  <si>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</si>
  <si>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</si>
  <si>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</si>
  <si>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</si>
  <si>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</si>
  <si>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</si>
  <si>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</si>
  <si>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</si>
  <si>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</si>
  <si>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</si>
  <si>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</si>
  <si>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</si>
  <si>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</si>
  <si>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</si>
  <si>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</si>
  <si>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</si>
  <si>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</si>
  <si>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</si>
  <si>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</si>
  <si>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</si>
  <si>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</si>
  <si>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</si>
  <si>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</si>
  <si>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</si>
  <si>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</si>
  <si>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</si>
  <si>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</si>
  <si>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</si>
  <si>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</si>
  <si>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</si>
  <si>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</si>
  <si>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</si>
  <si>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</si>
  <si>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</si>
  <si>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</si>
  <si>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</si>
  <si>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</si>
  <si>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</si>
  <si>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</si>
  <si>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</si>
  <si>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</si>
  <si>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</si>
  <si>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</si>
  <si>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</si>
  <si>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</si>
  <si>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</si>
  <si>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</si>
  <si>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</si>
  <si>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</si>
  <si>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</si>
  <si>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</si>
  <si>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</si>
  <si>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</si>
  <si>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</si>
  <si>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</si>
  <si>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</si>
  <si>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</si>
  <si>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</si>
  <si>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</si>
  <si>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</si>
  <si>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</si>
  <si>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</si>
  <si>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</si>
  <si>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</si>
  <si>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</si>
  <si>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</si>
  <si>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</si>
  <si>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</si>
  <si>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</si>
  <si>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</si>
  <si>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</si>
  <si>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</si>
  <si>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</si>
  <si>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</si>
  <si>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</si>
  <si>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</si>
  <si>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</si>
  <si>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</si>
  <si>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</si>
  <si>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</si>
  <si>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</si>
  <si>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</si>
  <si>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</si>
  <si>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</si>
  <si>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</si>
  <si>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</si>
  <si>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</si>
  <si>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</si>
  <si>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</si>
  <si>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</si>
  <si>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</si>
  <si>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</si>
  <si>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</si>
  <si>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</si>
  <si>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</si>
  <si>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</si>
  <si>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</si>
  <si>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</si>
  <si>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</si>
  <si>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</si>
  <si>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</si>
  <si>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</si>
  <si>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</si>
  <si>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</si>
  <si>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</si>
  <si>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</si>
  <si>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</si>
  <si>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</si>
  <si>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</si>
  <si>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</si>
  <si>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</si>
  <si>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</si>
  <si>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</si>
  <si>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</si>
  <si>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</si>
  <si>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</si>
  <si>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</si>
  <si>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</si>
  <si>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</si>
  <si>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</si>
  <si>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</si>
  <si>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</si>
  <si>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</si>
  <si>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</si>
  <si>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</si>
  <si>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</si>
  <si>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</si>
  <si>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</si>
  <si>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</si>
  <si>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</si>
  <si>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</si>
  <si>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</si>
  <si>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</si>
  <si>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</si>
  <si>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</si>
  <si>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</si>
  <si>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</si>
  <si>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</si>
  <si>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</si>
  <si>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</si>
  <si>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</si>
  <si>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</si>
  <si>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</si>
  <si>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</si>
  <si>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</si>
  <si>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</si>
  <si>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</si>
  <si>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</si>
  <si>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</si>
  <si>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</si>
  <si>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</si>
  <si>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</si>
  <si>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</si>
  <si>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</si>
  <si>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</si>
  <si>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</si>
  <si>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</si>
  <si>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</si>
  <si>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</si>
  <si>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</si>
  <si>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</si>
  <si>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</si>
  <si>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</si>
  <si>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</si>
  <si>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</si>
  <si>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</si>
  <si>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</si>
  <si>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</si>
  <si>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</si>
  <si>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</si>
  <si>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</si>
  <si>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</si>
  <si>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</si>
  <si>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</si>
  <si>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</si>
  <si>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</si>
  <si>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</si>
  <si>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</si>
  <si>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</si>
  <si>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</si>
  <si>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</si>
  <si>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</si>
  <si>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</si>
  <si>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</si>
  <si>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</si>
  <si>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</si>
  <si>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</si>
  <si>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</si>
  <si>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</si>
  <si>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</si>
  <si>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</si>
  <si>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</si>
  <si>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</si>
  <si>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</si>
  <si>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</si>
  <si>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</si>
  <si>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</si>
  <si>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</si>
  <si>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</si>
  <si>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</si>
  <si>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</si>
  <si>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</si>
  <si>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</si>
  <si>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</si>
  <si>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</si>
  <si>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</si>
  <si>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</si>
  <si>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</si>
  <si>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</si>
  <si>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</si>
  <si>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</si>
  <si>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</si>
  <si>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</si>
  <si>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</si>
  <si>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</si>
  <si>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</si>
  <si>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</si>
  <si>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</si>
  <si>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</si>
  <si>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</si>
  <si>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</si>
  <si>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</si>
  <si>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</si>
  <si>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</si>
  <si>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</si>
  <si>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</si>
  <si>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</si>
  <si>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</si>
  <si>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</si>
  <si>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</si>
  <si>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</si>
  <si>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</si>
  <si>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</si>
  <si>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</si>
  <si>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</si>
  <si>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</si>
  <si>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</si>
  <si>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</si>
  <si>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</si>
  <si>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</si>
  <si>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</si>
  <si>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</si>
  <si>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</si>
  <si>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</si>
  <si>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</si>
  <si>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</si>
  <si>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</si>
  <si>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</si>
  <si>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</si>
  <si>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</si>
  <si>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</si>
  <si>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</si>
  <si>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</si>
  <si>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</si>
  <si>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</si>
  <si>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</si>
  <si>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</si>
  <si>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</si>
  <si>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</si>
  <si>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</si>
  <si>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</si>
  <si>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</si>
  <si>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</si>
  <si>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</si>
  <si>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</si>
  <si>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</si>
  <si>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</si>
  <si>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</si>
  <si>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</si>
  <si>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</si>
  <si>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</si>
  <si>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</si>
  <si>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</si>
  <si>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</si>
  <si>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</si>
  <si>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</si>
  <si>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</si>
  <si>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</si>
  <si>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</si>
  <si>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</si>
  <si>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</si>
  <si>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</si>
  <si>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</si>
  <si>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</si>
  <si>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</si>
  <si>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</si>
  <si>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</si>
  <si>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</si>
  <si>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</si>
  <si>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</si>
  <si>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</si>
  <si>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</si>
  <si>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</si>
  <si>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</si>
  <si>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</si>
  <si>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</si>
  <si>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</si>
  <si>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</si>
  <si>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</si>
  <si>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</si>
  <si>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</si>
  <si>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</si>
  <si>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</si>
  <si>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</si>
  <si>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</si>
  <si>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</si>
  <si>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</si>
  <si>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</si>
  <si>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</si>
  <si>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</si>
  <si>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</si>
  <si>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</si>
  <si>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</si>
  <si>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</si>
  <si>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</si>
  <si>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</si>
  <si>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</si>
  <si>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</si>
  <si>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</si>
  <si>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</si>
  <si>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</si>
  <si>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</si>
  <si>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</si>
  <si>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</si>
  <si>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</si>
  <si>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</si>
  <si>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</si>
  <si>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</si>
  <si>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</si>
  <si>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</si>
  <si>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</si>
  <si>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</si>
  <si>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</si>
  <si>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</si>
  <si>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</si>
  <si>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</si>
  <si>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</si>
  <si>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</si>
  <si>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</si>
  <si>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</si>
  <si>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</si>
  <si>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</si>
  <si>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</si>
  <si>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</si>
  <si>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</si>
  <si>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</si>
  <si>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</si>
  <si>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</si>
  <si>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</si>
  <si>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</si>
  <si>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</si>
  <si>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</si>
  <si>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</si>
  <si>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</si>
  <si>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</si>
  <si>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</si>
  <si>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</si>
  <si>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</si>
  <si>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</si>
  <si>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</si>
  <si>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</si>
  <si>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</si>
  <si>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</si>
  <si>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</si>
  <si>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</si>
  <si>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</si>
  <si>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</si>
  <si>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</si>
  <si>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</si>
  <si>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</si>
  <si>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</si>
  <si>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</si>
  <si>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</si>
  <si>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</si>
  <si>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</si>
  <si>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</si>
  <si>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</si>
  <si>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</si>
  <si>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</si>
  <si>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</si>
  <si>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</si>
  <si>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</si>
  <si>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</si>
  <si>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</si>
  <si>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</si>
  <si>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</si>
  <si>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</si>
  <si>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</si>
  <si>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</si>
  <si>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</si>
  <si>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</si>
  <si>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</si>
  <si>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</si>
  <si>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</si>
  <si>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</si>
  <si>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</si>
  <si>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</si>
  <si>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</si>
  <si>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</si>
  <si>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</si>
  <si>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</si>
  <si>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</si>
  <si>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</si>
  <si>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</si>
  <si>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</si>
  <si>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</si>
  <si>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</si>
  <si>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</si>
  <si>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</si>
  <si>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</si>
  <si>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</si>
  <si>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</si>
  <si>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</si>
  <si>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</si>
  <si>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</si>
  <si>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</si>
  <si>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</si>
  <si>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</si>
  <si>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</si>
  <si>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</si>
  <si>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</si>
  <si>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</si>
  <si>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</si>
  <si>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</si>
  <si>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</si>
  <si>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</si>
  <si>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</si>
  <si>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</si>
  <si>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</si>
  <si>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</si>
  <si>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</si>
  <si>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</si>
  <si>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</si>
  <si>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</si>
  <si>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</si>
  <si>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</si>
  <si>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</si>
  <si>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</si>
  <si>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</si>
  <si>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</si>
  <si>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</si>
  <si>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</si>
  <si>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</si>
  <si>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</si>
  <si>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</si>
  <si>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</si>
  <si>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</si>
  <si>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</si>
  <si>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</si>
  <si>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</si>
  <si>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</si>
  <si>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</si>
  <si>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</si>
  <si>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</si>
  <si>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</si>
  <si>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</si>
  <si>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</si>
  <si>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</si>
  <si>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</si>
  <si>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</si>
  <si>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</si>
  <si>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</si>
  <si>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</si>
  <si>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</si>
  <si>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</si>
  <si>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</si>
  <si>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</si>
  <si>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</si>
  <si>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</si>
  <si>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</si>
  <si>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</si>
  <si>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</si>
  <si>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</si>
  <si>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</si>
  <si>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</si>
  <si>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</si>
  <si>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</si>
  <si>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</si>
  <si>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</si>
  <si>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</si>
  <si>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</si>
  <si>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</si>
  <si>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</si>
  <si>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</si>
  <si>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</si>
  <si>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</si>
  <si>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</si>
  <si>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</si>
  <si>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</si>
  <si>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</si>
  <si>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</si>
  <si>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</si>
  <si>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</si>
  <si>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</si>
  <si>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</si>
  <si>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</si>
  <si>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</si>
  <si>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</si>
  <si>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</si>
  <si>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</si>
  <si>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</si>
  <si>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</si>
  <si>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</si>
  <si>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</si>
  <si>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</si>
  <si>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</si>
  <si>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</si>
  <si>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</si>
  <si>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</si>
  <si>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</si>
  <si>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</si>
  <si>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</si>
  <si>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</si>
  <si>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</si>
  <si>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</si>
  <si>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</si>
  <si>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</si>
  <si>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</si>
  <si>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</si>
  <si>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</si>
  <si>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</si>
  <si>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</si>
  <si>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</si>
  <si>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</si>
  <si>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</si>
  <si>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</si>
  <si>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</si>
  <si>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</si>
  <si>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</si>
  <si>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</si>
  <si>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</si>
  <si>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</si>
  <si>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</si>
  <si>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</si>
  <si>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</si>
  <si>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</si>
  <si>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</si>
  <si>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</si>
  <si>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</si>
  <si>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</si>
  <si>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</si>
  <si>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</si>
  <si>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</si>
  <si>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</si>
  <si>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</si>
  <si>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</si>
  <si>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</si>
  <si>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</si>
  <si>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</si>
  <si>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</si>
  <si>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</si>
  <si>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</si>
  <si>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</si>
  <si>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</si>
  <si>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</si>
  <si>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</si>
  <si>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</si>
  <si>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</si>
  <si>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</si>
  <si>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</si>
  <si>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</si>
  <si>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</si>
  <si>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</si>
  <si>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</si>
  <si>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</si>
  <si>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</si>
  <si>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</si>
  <si>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</si>
  <si>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</si>
  <si>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</si>
  <si>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</si>
  <si>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</si>
  <si>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</si>
  <si>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</si>
  <si>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</si>
  <si>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</si>
  <si>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</si>
  <si>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</si>
  <si>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</si>
  <si>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</si>
  <si>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</si>
  <si>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</si>
  <si>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</si>
  <si>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</si>
  <si>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</si>
  <si>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</si>
  <si>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</si>
  <si>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</si>
  <si>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</si>
  <si>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</si>
  <si>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</si>
  <si>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</si>
  <si>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</si>
  <si>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</si>
  <si>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</si>
  <si>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</si>
  <si>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</si>
  <si>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</si>
  <si>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</si>
  <si>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</si>
  <si>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</si>
  <si>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</si>
  <si>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</si>
  <si>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</si>
  <si>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</si>
  <si>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</si>
  <si>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</si>
  <si>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</si>
  <si>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</si>
  <si>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</si>
  <si>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</si>
  <si>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</si>
  <si>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</si>
  <si>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</si>
  <si>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</si>
  <si>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</si>
  <si>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</si>
  <si>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</si>
  <si>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</si>
  <si>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</si>
  <si>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</si>
  <si>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</si>
  <si>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</si>
  <si>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</si>
  <si>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</si>
  <si>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</si>
  <si>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</si>
  <si>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</si>
  <si>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</si>
  <si>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</si>
  <si>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</si>
  <si>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</si>
  <si>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</si>
  <si>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</si>
  <si>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</si>
  <si>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</si>
  <si>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</si>
  <si>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</si>
  <si>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</si>
  <si>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</si>
  <si>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</si>
  <si>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</si>
  <si>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</si>
  <si>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</si>
  <si>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</si>
  <si>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</si>
  <si>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</si>
  <si>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</si>
  <si>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</si>
  <si>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</si>
  <si>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</si>
  <si>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</si>
  <si>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</si>
  <si>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</si>
  <si>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</si>
  <si>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</si>
  <si>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</si>
  <si>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</si>
  <si>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</si>
  <si>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</si>
  <si>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</si>
  <si>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</si>
  <si>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</si>
  <si>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</si>
  <si>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</si>
  <si>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</si>
  <si>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</si>
  <si>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</si>
  <si>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</si>
  <si>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</si>
  <si>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</si>
  <si>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</si>
  <si>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</si>
  <si>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</si>
  <si>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</si>
  <si>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</si>
  <si>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</si>
  <si>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</si>
  <si>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</si>
  <si>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</si>
  <si>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</si>
  <si>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</si>
  <si>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</si>
  <si>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</si>
  <si>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</si>
  <si>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</si>
  <si>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</si>
  <si>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</si>
  <si>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</si>
  <si>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</si>
  <si>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</si>
  <si>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</si>
  <si>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</si>
  <si>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</si>
  <si>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</si>
  <si>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</si>
  <si>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</si>
  <si>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</si>
  <si>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</si>
  <si>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</si>
  <si>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</si>
  <si>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</si>
  <si>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</si>
  <si>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</si>
  <si>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</si>
  <si>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</si>
  <si>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</si>
  <si>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</si>
  <si>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</si>
  <si>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</si>
  <si>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</si>
  <si>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</si>
  <si>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</si>
  <si>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</si>
  <si>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</si>
  <si>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</si>
  <si>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</si>
  <si>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</si>
  <si>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</si>
  <si>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</si>
  <si>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</si>
  <si>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</si>
  <si>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</si>
  <si>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</si>
  <si>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</si>
  <si>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</si>
  <si>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</si>
  <si>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</si>
  <si>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</si>
  <si>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</si>
  <si>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</si>
  <si>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</si>
  <si>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</si>
  <si>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</si>
  <si>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</si>
  <si>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</si>
  <si>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</si>
  <si>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</si>
  <si>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</si>
  <si>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</si>
  <si>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</si>
  <si>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</si>
  <si>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</si>
  <si>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</si>
  <si>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</si>
  <si>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</si>
  <si>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</si>
  <si>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</si>
  <si>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</si>
  <si>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</si>
  <si>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</si>
  <si>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</si>
  <si>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</si>
  <si>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</si>
  <si>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</si>
  <si>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</si>
  <si>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</si>
  <si>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</si>
  <si>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</si>
  <si>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</si>
  <si>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</si>
  <si>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</si>
  <si>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</si>
  <si>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</si>
  <si>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</si>
  <si>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</si>
  <si>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</si>
  <si>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</si>
  <si>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</si>
  <si>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</si>
  <si>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</si>
  <si>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</si>
  <si>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</si>
  <si>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</si>
  <si>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</si>
  <si>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</si>
  <si>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</si>
  <si>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</si>
  <si>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</si>
  <si>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</si>
  <si>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</si>
  <si>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</si>
  <si>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</si>
  <si>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</si>
  <si>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</si>
  <si>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</si>
  <si>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</si>
  <si>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</si>
  <si>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</si>
  <si>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</si>
  <si>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</si>
  <si>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</si>
  <si>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</si>
  <si>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</si>
  <si>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</si>
  <si>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</si>
  <si>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</si>
  <si>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</si>
  <si>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</si>
  <si>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</si>
  <si>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</si>
  <si>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</si>
  <si>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</si>
  <si>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</si>
  <si>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</si>
  <si>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</si>
  <si>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</si>
  <si>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</si>
  <si>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</si>
  <si>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</si>
  <si>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</si>
  <si>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</si>
  <si>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</si>
  <si>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</si>
  <si>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</si>
  <si>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</si>
  <si>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</si>
  <si>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</si>
  <si>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</si>
  <si>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</si>
  <si>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</si>
  <si>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</si>
  <si>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</si>
  <si>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</si>
  <si>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</si>
  <si>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</si>
  <si>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</si>
  <si>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</si>
  <si>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</si>
  <si>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</si>
  <si>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</si>
  <si>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</si>
  <si>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</si>
  <si>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</si>
  <si>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</si>
  <si>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</si>
  <si>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</si>
  <si>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</si>
  <si>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</si>
  <si>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</si>
  <si>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</si>
  <si>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</si>
  <si>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</si>
  <si>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</si>
  <si>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</si>
  <si>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</si>
  <si>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</si>
  <si>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</si>
  <si>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</si>
  <si>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</si>
  <si>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</si>
  <si>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</si>
  <si>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</si>
  <si>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</si>
  <si>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</si>
  <si>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</si>
  <si>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</si>
  <si>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</si>
  <si>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</si>
  <si>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</si>
  <si>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</si>
  <si>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</si>
  <si>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</si>
  <si>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</si>
  <si>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</si>
  <si>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</si>
  <si>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</si>
  <si>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</si>
  <si>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</si>
  <si>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</si>
  <si>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</si>
  <si>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</si>
  <si>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</si>
  <si>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</si>
  <si>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</si>
  <si>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</si>
  <si>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</si>
  <si>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</si>
  <si>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</si>
  <si>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</si>
  <si>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</si>
  <si>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</si>
  <si>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</si>
  <si>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</si>
  <si>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</si>
  <si>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</si>
  <si>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</si>
  <si>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</si>
  <si>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</si>
  <si>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</si>
  <si>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</si>
  <si>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</si>
  <si>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</si>
  <si>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</si>
  <si>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</si>
  <si>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</si>
  <si>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</si>
  <si>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</si>
  <si>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</si>
  <si>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</si>
  <si>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</si>
  <si>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</si>
  <si>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</si>
  <si>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</si>
  <si>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</si>
  <si>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</si>
  <si>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</si>
  <si>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</si>
  <si>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</si>
  <si>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</si>
  <si>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</si>
  <si>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</si>
  <si>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</si>
  <si>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</si>
  <si>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</si>
  <si>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</si>
  <si>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</si>
  <si>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</si>
  <si>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</si>
  <si>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</si>
  <si>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</si>
  <si>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</si>
  <si>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</si>
  <si>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</si>
  <si>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</si>
  <si>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</si>
  <si>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</si>
  <si>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</si>
  <si>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</si>
  <si>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</si>
  <si>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</si>
  <si>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</si>
  <si>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</si>
  <si>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</si>
  <si>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</si>
  <si>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</si>
  <si>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</si>
  <si>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</si>
  <si>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</si>
  <si>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</si>
  <si>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</si>
  <si>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</si>
  <si>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</si>
  <si>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</si>
  <si>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</si>
  <si>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</si>
  <si>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</si>
  <si>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</si>
  <si>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</si>
  <si>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</si>
  <si>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</si>
  <si>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</si>
  <si>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</si>
  <si>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</si>
  <si>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</si>
  <si>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</si>
  <si>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</si>
  <si>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</si>
  <si>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</si>
  <si>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</si>
  <si>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</si>
  <si>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</si>
  <si>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</si>
  <si>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</si>
  <si>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</si>
  <si>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</si>
  <si>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</si>
  <si>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</si>
  <si>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</si>
  <si>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</si>
  <si>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</si>
  <si>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</si>
  <si>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</si>
  <si>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</si>
  <si>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</si>
  <si>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</si>
  <si>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</si>
  <si>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</si>
  <si>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</si>
  <si>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</si>
  <si>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</si>
  <si>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</si>
  <si>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</si>
  <si>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</si>
  <si>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</si>
  <si>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</si>
  <si>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</si>
  <si>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</si>
  <si>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</si>
  <si>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</si>
  <si>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</si>
  <si>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</si>
  <si>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</si>
  <si>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</si>
  <si>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</si>
  <si>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</si>
  <si>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</si>
  <si>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</si>
  <si>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</si>
  <si>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</si>
  <si>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</si>
  <si>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</si>
  <si>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</si>
  <si>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</si>
  <si>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</si>
  <si>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</si>
  <si>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</si>
  <si>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</si>
  <si>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</si>
  <si>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</si>
  <si>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</si>
  <si>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</si>
  <si>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</si>
  <si>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</si>
  <si>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</si>
  <si>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</si>
  <si>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</si>
  <si>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</si>
  <si>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</si>
  <si>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</si>
  <si>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</si>
  <si>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</si>
  <si>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</si>
  <si>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</si>
  <si>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</si>
  <si>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</si>
  <si>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</si>
  <si>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</si>
  <si>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</si>
  <si>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</si>
  <si>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</si>
  <si>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</si>
  <si>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</si>
  <si>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</si>
  <si>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</si>
  <si>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</si>
  <si>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</si>
  <si>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</si>
  <si>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</si>
  <si>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</si>
  <si>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</si>
  <si>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</si>
  <si>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</si>
  <si>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</si>
  <si>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</si>
  <si>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</si>
  <si>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</si>
  <si>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</si>
  <si>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</si>
  <si>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</si>
  <si>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</si>
  <si>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</si>
  <si>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</si>
  <si>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</si>
  <si>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</si>
  <si>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</si>
  <si>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</si>
  <si>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</si>
  <si>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</si>
  <si>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</si>
  <si>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</si>
  <si>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</si>
  <si>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</si>
  <si>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</si>
  <si>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</si>
  <si>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</si>
  <si>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</si>
  <si>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</si>
  <si>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</si>
  <si>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</si>
  <si>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</si>
  <si>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</si>
  <si>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</si>
  <si>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</si>
  <si>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</si>
  <si>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</si>
  <si>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</si>
  <si>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</si>
  <si>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</si>
  <si>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</si>
  <si>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</si>
  <si>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</si>
  <si>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</si>
  <si>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</si>
  <si>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</si>
  <si>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</si>
  <si>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</si>
  <si>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</si>
  <si>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</si>
  <si>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</si>
  <si>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</si>
  <si>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</si>
  <si>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</si>
  <si>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</si>
  <si>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</si>
  <si>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</si>
  <si>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</si>
  <si>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</si>
  <si>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</si>
  <si>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</si>
  <si>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</si>
  <si>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</si>
  <si>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</si>
  <si>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</si>
  <si>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</si>
  <si>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</si>
  <si>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</si>
  <si>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</si>
  <si>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</si>
  <si>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</si>
  <si>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</si>
  <si>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</si>
  <si>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</si>
  <si>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</si>
  <si>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</si>
  <si>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</si>
  <si>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</si>
  <si>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</si>
  <si>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</si>
  <si>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</si>
  <si>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</si>
  <si>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</si>
  <si>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</si>
  <si>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</si>
  <si>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</si>
  <si>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</si>
  <si>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</si>
  <si>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</si>
  <si>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</si>
  <si>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</si>
  <si>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</si>
  <si>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</si>
  <si>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</si>
  <si>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</si>
  <si>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</si>
  <si>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</si>
  <si>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</si>
  <si>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</si>
  <si>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</si>
  <si>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</si>
  <si>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</si>
  <si>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</si>
  <si>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</si>
  <si>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</si>
  <si>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</si>
  <si>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</si>
  <si>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</si>
  <si>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</si>
  <si>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</si>
  <si>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</si>
  <si>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</si>
  <si>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</si>
  <si>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</si>
  <si>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</si>
  <si>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</si>
  <si>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</si>
  <si>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</si>
  <si>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</si>
  <si>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</si>
  <si>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</si>
  <si>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</si>
  <si>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</si>
  <si>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</si>
  <si>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</si>
  <si>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</si>
  <si>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</si>
  <si>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</si>
  <si>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</si>
  <si>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</si>
  <si>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</si>
  <si>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</si>
  <si>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</si>
  <si>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</si>
  <si>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</si>
  <si>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</si>
  <si>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</si>
  <si>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</si>
  <si>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</si>
  <si>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</si>
  <si>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</si>
  <si>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</si>
  <si>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</si>
  <si>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</si>
  <si>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</si>
  <si>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</si>
  <si>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</si>
  <si>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</si>
  <si>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</si>
  <si>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</si>
  <si>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</si>
  <si>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</si>
  <si>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</si>
  <si>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</si>
  <si>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</si>
  <si>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</si>
  <si>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</si>
  <si>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</si>
  <si>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</si>
  <si>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</si>
  <si>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</si>
  <si>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</si>
  <si>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</si>
  <si>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</si>
  <si>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</si>
  <si>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</si>
  <si>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</si>
  <si>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</si>
  <si>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</si>
  <si>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</si>
  <si>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</si>
  <si>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</si>
  <si>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</si>
  <si>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</si>
  <si>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</si>
  <si>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</si>
  <si>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</si>
  <si>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</si>
  <si>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</si>
  <si>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</si>
  <si>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</si>
  <si>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</si>
  <si>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</si>
  <si>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</si>
  <si>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</si>
  <si>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</si>
  <si>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</si>
  <si>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</si>
  <si>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</si>
  <si>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</si>
  <si>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</si>
  <si>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</si>
  <si>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</si>
  <si>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</si>
  <si>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</si>
  <si>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</si>
  <si>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</si>
  <si>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</si>
  <si>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</si>
  <si>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</si>
  <si>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</si>
  <si>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</si>
  <si>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</si>
  <si>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</si>
  <si>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</si>
  <si>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</si>
  <si>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</si>
  <si>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</si>
  <si>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</si>
  <si>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</si>
  <si>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</si>
  <si>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</si>
  <si>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</si>
  <si>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</si>
  <si>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</si>
  <si>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</si>
  <si>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</si>
  <si>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</si>
  <si>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</si>
  <si>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</si>
  <si>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</si>
  <si>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</si>
  <si>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</si>
  <si>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</si>
  <si>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</si>
  <si>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</si>
  <si>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</si>
  <si>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</si>
  <si>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</si>
  <si>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</si>
  <si>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</si>
  <si>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</si>
  <si>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</si>
  <si>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</si>
  <si>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</si>
  <si>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</si>
  <si>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</si>
  <si>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</si>
  <si>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</si>
  <si>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</si>
  <si>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</si>
  <si>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</si>
  <si>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</si>
  <si>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</si>
  <si>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</si>
  <si>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</si>
  <si>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</si>
  <si>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</si>
  <si>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</si>
  <si>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</si>
  <si>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</si>
  <si>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</si>
  <si>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</si>
  <si>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</si>
  <si>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</si>
  <si>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</si>
  <si>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</si>
  <si>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</si>
  <si>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</si>
  <si>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</si>
  <si>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</si>
  <si>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</si>
  <si>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</si>
  <si>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</si>
  <si>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</si>
  <si>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</si>
  <si>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</si>
  <si>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</si>
  <si>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</si>
  <si>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</si>
  <si>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</si>
  <si>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</si>
  <si>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</si>
  <si>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</si>
  <si>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</si>
  <si>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</si>
  <si>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</si>
  <si>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</si>
  <si>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</si>
  <si>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</si>
  <si>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</si>
  <si>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</si>
  <si>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</si>
  <si>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</si>
  <si>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</si>
  <si>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</si>
  <si>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</si>
  <si>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</si>
  <si>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</si>
  <si>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</si>
  <si>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</si>
  <si>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</si>
  <si>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</si>
  <si>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</si>
  <si>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</si>
  <si>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</si>
  <si>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</si>
  <si>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</si>
  <si>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</si>
  <si>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</si>
  <si>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</si>
  <si>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</si>
  <si>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</si>
  <si>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</si>
  <si>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</si>
  <si>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</si>
  <si>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</si>
  <si>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</si>
  <si>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</si>
  <si>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</si>
  <si>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</si>
  <si>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</si>
  <si>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</si>
  <si>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</si>
  <si>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</si>
  <si>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</si>
  <si>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</si>
  <si>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</si>
  <si>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</si>
  <si>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</si>
  <si>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</si>
  <si>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</si>
  <si>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</si>
  <si>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</si>
  <si>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</si>
  <si>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</si>
  <si>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</si>
  <si>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</si>
  <si>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</si>
  <si>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</si>
  <si>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</si>
  <si>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</si>
  <si>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</si>
  <si>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</si>
  <si>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</si>
  <si>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</si>
  <si>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</si>
  <si>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</si>
  <si>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</si>
  <si>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</si>
  <si>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</si>
  <si>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</si>
  <si>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</si>
  <si>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</si>
  <si>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</si>
  <si>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</si>
  <si>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</si>
  <si>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</si>
  <si>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</si>
  <si>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</si>
  <si>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</si>
  <si>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</si>
  <si>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</si>
  <si>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</si>
  <si>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</si>
  <si>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</si>
  <si>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</si>
  <si>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</si>
  <si>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</si>
  <si>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</si>
  <si>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</si>
  <si>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</si>
  <si>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</si>
  <si>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</si>
  <si>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</si>
  <si>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</si>
  <si>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</si>
  <si>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</si>
  <si>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</si>
  <si>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</si>
  <si>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</si>
  <si>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</si>
  <si>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</si>
  <si>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</si>
  <si>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</si>
  <si>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</si>
  <si>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</si>
  <si>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</si>
  <si>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</si>
  <si>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</si>
  <si>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</si>
  <si>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</si>
  <si>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</si>
  <si>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</si>
  <si>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</si>
  <si>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</si>
  <si>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</si>
  <si>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</si>
  <si>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</si>
  <si>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</si>
  <si>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</si>
  <si>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</si>
  <si>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</si>
  <si>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</si>
  <si>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</si>
  <si>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</si>
  <si>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</si>
  <si>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</si>
  <si>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</si>
  <si>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</si>
  <si>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</si>
  <si>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</si>
  <si>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</si>
  <si>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</si>
  <si>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</si>
  <si>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</si>
  <si>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</si>
  <si>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</si>
  <si>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</si>
  <si>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</si>
  <si>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</si>
  <si>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</si>
  <si>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</si>
  <si>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</si>
  <si>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</si>
  <si>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</si>
  <si>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</si>
  <si>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</si>
  <si>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</si>
  <si>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</si>
  <si>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</si>
  <si>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</si>
  <si>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</si>
  <si>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</si>
  <si>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</si>
  <si>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</si>
  <si>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</si>
  <si>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</si>
  <si>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</si>
  <si>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</si>
  <si>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</si>
  <si>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</si>
  <si>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</si>
  <si>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</si>
  <si>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</si>
  <si>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</si>
  <si>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</si>
  <si>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</si>
  <si>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</si>
  <si>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</si>
  <si>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</si>
  <si>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</si>
  <si>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</si>
  <si>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</si>
  <si>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</si>
  <si>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</si>
  <si>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</si>
  <si>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</si>
  <si>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</si>
  <si>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</si>
  <si>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</si>
  <si>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</si>
  <si>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</si>
  <si>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</si>
  <si>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</si>
  <si>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</si>
  <si>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</si>
  <si>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</si>
  <si>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</si>
  <si>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</si>
  <si>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</si>
  <si>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</si>
  <si>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</si>
  <si>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</si>
  <si>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</si>
  <si>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</si>
  <si>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</si>
  <si>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</si>
  <si>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</si>
  <si>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</si>
  <si>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</si>
  <si>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</si>
  <si>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</si>
  <si>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</si>
  <si>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</si>
  <si>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</si>
  <si>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</si>
  <si>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</si>
  <si>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</si>
  <si>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</si>
  <si>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</si>
  <si>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</si>
  <si>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</si>
  <si>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</si>
  <si>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</si>
  <si>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</si>
  <si>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</si>
  <si>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</si>
  <si>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</si>
  <si>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</si>
  <si>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</si>
  <si>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</si>
  <si>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</si>
  <si>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</si>
  <si>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</si>
  <si>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</si>
  <si>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</si>
  <si>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</si>
  <si>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</si>
  <si>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</si>
  <si>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</si>
  <si>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</si>
  <si>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</si>
  <si>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</si>
  <si>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</si>
  <si>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</si>
  <si>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</si>
  <si>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</si>
  <si>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</si>
  <si>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</si>
  <si>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</si>
  <si>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</si>
  <si>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</si>
  <si>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</si>
  <si>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</si>
  <si>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</si>
  <si>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</si>
  <si>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</si>
  <si>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</si>
  <si>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</si>
  <si>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</si>
  <si>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</si>
  <si>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</si>
  <si>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</si>
  <si>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</si>
  <si>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</si>
  <si>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</si>
  <si>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</si>
  <si>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</si>
  <si>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</si>
  <si>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</si>
  <si>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</si>
  <si>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</si>
  <si>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</si>
  <si>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</si>
  <si>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</si>
  <si>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</si>
  <si>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</si>
  <si>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</si>
  <si>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</si>
  <si>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</si>
  <si>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</si>
  <si>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</si>
  <si>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</si>
  <si>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</si>
  <si>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</si>
  <si>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</si>
  <si>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</si>
  <si>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</si>
  <si>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</si>
  <si>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</si>
  <si>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</si>
  <si>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</si>
  <si>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</si>
  <si>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</si>
  <si>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</si>
  <si>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</si>
  <si>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</si>
  <si>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</si>
  <si>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</si>
  <si>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</si>
  <si>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</si>
  <si>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</si>
  <si>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</si>
  <si>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</si>
  <si>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</si>
  <si>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</si>
  <si>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</si>
  <si>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</si>
  <si>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</si>
  <si>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</si>
  <si>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</si>
  <si>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</si>
  <si>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</si>
  <si>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</si>
  <si>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</si>
  <si>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</si>
  <si>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</si>
  <si>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</si>
  <si>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</si>
  <si>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</si>
  <si>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</si>
  <si>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</si>
  <si>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</si>
  <si>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</si>
  <si>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</si>
  <si>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</si>
  <si>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</si>
  <si>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</si>
  <si>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</si>
  <si>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</si>
  <si>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</si>
  <si>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</si>
  <si>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</si>
  <si>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</si>
  <si>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</si>
  <si>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</si>
  <si>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</si>
  <si>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</si>
  <si>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</si>
  <si>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</si>
  <si>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</si>
  <si>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</si>
  <si>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</si>
  <si>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</si>
  <si>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</si>
  <si>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</si>
  <si>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</si>
  <si>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</si>
  <si>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</si>
  <si>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</si>
  <si>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</si>
  <si>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</si>
  <si>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</si>
  <si>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</si>
  <si>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</si>
  <si>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</si>
  <si>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</si>
  <si>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</si>
  <si>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</si>
  <si>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</si>
  <si>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</si>
  <si>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</si>
  <si>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</si>
  <si>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</si>
  <si>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</si>
  <si>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</si>
  <si>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</si>
  <si>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</si>
  <si>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</si>
  <si>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</si>
  <si>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</si>
  <si>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</si>
  <si>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</si>
  <si>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</si>
  <si>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</si>
  <si>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</si>
  <si>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</si>
  <si>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</si>
  <si>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</si>
  <si>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</si>
  <si>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</si>
  <si>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</si>
  <si>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</si>
  <si>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</si>
  <si>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</si>
  <si>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</si>
  <si>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</si>
  <si>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</si>
  <si>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</si>
  <si>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</si>
  <si>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</si>
  <si>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</si>
  <si>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</si>
  <si>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</si>
  <si>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</si>
  <si>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</si>
  <si>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</si>
  <si>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</si>
  <si>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</si>
  <si>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</si>
  <si>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</si>
  <si>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</si>
  <si>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</si>
  <si>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</si>
  <si>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</si>
  <si>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</si>
  <si>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</si>
  <si>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</si>
  <si>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</si>
  <si>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</si>
  <si>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</si>
  <si>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</si>
  <si>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</si>
  <si>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</si>
  <si>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</si>
  <si>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</si>
  <si>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</si>
  <si>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</si>
  <si>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</si>
  <si>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</si>
  <si>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</si>
  <si>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</si>
  <si>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</si>
  <si>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</si>
  <si>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</si>
  <si>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</si>
  <si>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</si>
  <si>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</si>
  <si>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</si>
  <si>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</si>
  <si>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</si>
  <si>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</si>
  <si>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</si>
  <si>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</si>
  <si>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</si>
  <si>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</si>
  <si>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</si>
  <si>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</si>
  <si>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</si>
  <si>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</si>
  <si>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</si>
  <si>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</si>
  <si>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</si>
  <si>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</si>
  <si>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</si>
  <si>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</si>
  <si>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</si>
  <si>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</si>
  <si>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</si>
  <si>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</si>
  <si>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</si>
  <si>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</si>
  <si>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</si>
  <si>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</si>
  <si>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</si>
  <si>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</si>
  <si>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</si>
  <si>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</si>
  <si>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</si>
  <si>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</si>
  <si>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</si>
  <si>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</si>
  <si>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</si>
  <si>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</si>
  <si>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</si>
  <si>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</si>
  <si>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</si>
  <si>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</si>
  <si>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</si>
  <si>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</si>
  <si>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</si>
  <si>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</si>
  <si>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</si>
  <si>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</si>
  <si>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</si>
  <si>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</si>
  <si>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</si>
  <si>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</si>
  <si>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</si>
  <si>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</si>
  <si>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</si>
  <si>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</si>
  <si>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</si>
  <si>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</si>
  <si>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</si>
  <si>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</si>
  <si>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</si>
  <si>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</si>
  <si>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</si>
  <si>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</si>
  <si>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</si>
  <si>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</si>
  <si>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</si>
  <si>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</si>
  <si>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</si>
  <si>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</si>
  <si>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</si>
  <si>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</si>
  <si>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</si>
  <si>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</si>
  <si>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</si>
  <si>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</si>
  <si>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</si>
  <si>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</si>
  <si>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</si>
  <si>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</si>
  <si>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</si>
  <si>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</si>
  <si>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</si>
  <si>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</si>
  <si>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</si>
  <si>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</si>
  <si>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</si>
  <si>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</si>
  <si>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</si>
  <si>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</si>
  <si>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</si>
  <si>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</si>
  <si>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</si>
  <si>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</si>
  <si>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</si>
  <si>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</si>
  <si>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</si>
  <si>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</si>
  <si>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</si>
  <si>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</si>
  <si>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</si>
  <si>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</si>
  <si>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</si>
  <si>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</si>
  <si>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</si>
  <si>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</si>
  <si>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</si>
  <si>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</si>
  <si>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</si>
  <si>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</si>
  <si>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</si>
  <si>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</si>
  <si>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</si>
  <si>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</si>
  <si>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</si>
  <si>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</si>
  <si>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</si>
  <si>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</si>
  <si>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</si>
  <si>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</si>
  <si>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</si>
  <si>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</si>
  <si>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</si>
  <si>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</si>
  <si>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</si>
  <si>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</si>
  <si>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</si>
  <si>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</si>
  <si>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</si>
  <si>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</si>
  <si>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</si>
  <si>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</si>
  <si>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</si>
  <si>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</si>
  <si>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</si>
  <si>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</si>
  <si>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</si>
  <si>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</si>
  <si>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</si>
  <si>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</si>
  <si>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</si>
  <si>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</si>
  <si>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</si>
  <si>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</si>
  <si>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</si>
  <si>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</si>
  <si>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</si>
  <si>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</si>
  <si>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</si>
  <si>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</si>
  <si>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</si>
  <si>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</si>
  <si>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</si>
  <si>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</si>
  <si>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</si>
  <si>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</si>
  <si>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</si>
  <si>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</si>
  <si>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</si>
  <si>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</si>
  <si>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</si>
  <si>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</si>
  <si>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</si>
  <si>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</si>
  <si>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</si>
  <si>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</si>
  <si>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</si>
  <si>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</si>
  <si>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</si>
  <si>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</si>
  <si>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</si>
  <si>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</si>
  <si>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</si>
  <si>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</si>
  <si>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</si>
  <si>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</si>
  <si>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</si>
  <si>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</si>
  <si>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</si>
  <si>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</si>
  <si>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</si>
  <si>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</si>
  <si>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</si>
  <si>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</si>
  <si>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</si>
  <si>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</si>
  <si>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</si>
  <si>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</si>
  <si>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</si>
  <si>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</si>
  <si>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</si>
  <si>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</si>
  <si>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</si>
  <si>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</si>
  <si>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</si>
  <si>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</si>
  <si>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</si>
  <si>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</si>
  <si>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</si>
  <si>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</si>
  <si>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</si>
  <si>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</si>
  <si>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</si>
  <si>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</si>
  <si>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</si>
  <si>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</si>
  <si>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</si>
  <si>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</si>
  <si>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</si>
  <si>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</si>
  <si>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</si>
  <si>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</si>
  <si>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</si>
  <si>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</si>
  <si>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</si>
  <si>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</si>
  <si>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</si>
  <si>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</si>
  <si>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</si>
  <si>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</si>
  <si>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</si>
  <si>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</si>
  <si>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</si>
  <si>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</si>
  <si>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</si>
  <si>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</si>
  <si>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</si>
  <si>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</si>
  <si>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</si>
  <si>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</si>
  <si>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</si>
  <si>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</si>
  <si>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</si>
  <si>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</si>
  <si>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</si>
  <si>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</si>
  <si>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</si>
  <si>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</si>
  <si>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</si>
  <si>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</si>
  <si>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</si>
  <si>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</si>
  <si>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</si>
  <si>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</si>
  <si>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</si>
  <si>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</si>
  <si>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</si>
  <si>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</si>
  <si>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</si>
  <si>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</si>
  <si>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</si>
  <si>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</si>
  <si>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</si>
  <si>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</si>
  <si>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</si>
  <si>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</si>
  <si>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</si>
  <si>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</si>
  <si>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</si>
  <si>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</si>
  <si>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</si>
  <si>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</si>
  <si>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</si>
  <si>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</si>
  <si>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</si>
  <si>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</si>
  <si>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</si>
  <si>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</si>
  <si>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</si>
  <si>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</si>
  <si>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</si>
  <si>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</si>
  <si>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</si>
  <si>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</si>
  <si>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</si>
  <si>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</si>
  <si>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</si>
  <si>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</si>
  <si>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</si>
  <si>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</si>
  <si>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</si>
  <si>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</si>
  <si>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</si>
  <si>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</si>
  <si>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</si>
  <si>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</si>
  <si>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</si>
  <si>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</si>
  <si>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</si>
  <si>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</si>
  <si>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</si>
  <si>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</si>
  <si>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</si>
  <si>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</si>
  <si>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</si>
  <si>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</si>
  <si>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</si>
  <si>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</si>
  <si>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</si>
  <si>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</si>
  <si>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</si>
  <si>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</si>
  <si>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</si>
  <si>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</si>
  <si>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</si>
  <si>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</si>
  <si>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</si>
  <si>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</si>
  <si>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</si>
  <si>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</si>
  <si>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</si>
  <si>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</si>
  <si>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</si>
  <si>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</si>
  <si>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</si>
  <si>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</si>
  <si>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</si>
  <si>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</si>
  <si>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</si>
  <si>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</si>
  <si>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</si>
  <si>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</si>
  <si>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</si>
  <si>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</si>
  <si>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</si>
  <si>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</si>
  <si>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</si>
  <si>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</si>
  <si>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</si>
  <si>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</si>
  <si>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</si>
  <si>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</si>
  <si>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</si>
  <si>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</si>
  <si>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</si>
  <si>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</si>
  <si>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</si>
  <si>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</si>
  <si>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</si>
  <si>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</si>
  <si>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</si>
  <si>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</si>
  <si>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</si>
  <si>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</si>
  <si>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</si>
  <si>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</si>
  <si>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</si>
  <si>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</si>
  <si>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</si>
  <si>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</si>
  <si>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</si>
  <si>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</si>
  <si>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</si>
  <si>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</si>
  <si>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</si>
  <si>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</si>
  <si>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</si>
  <si>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</si>
  <si>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</si>
  <si>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</si>
  <si>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</si>
  <si>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</si>
  <si>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</si>
  <si>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</si>
  <si>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</si>
  <si>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</si>
  <si>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</si>
  <si>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</si>
  <si>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</si>
  <si>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</si>
  <si>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</si>
  <si>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</si>
  <si>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</si>
  <si>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</si>
  <si>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</si>
  <si>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</si>
  <si>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</si>
  <si>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</si>
  <si>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</si>
  <si>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</si>
  <si>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</si>
  <si>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</si>
  <si>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</si>
  <si>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</si>
  <si>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</si>
  <si>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</si>
  <si>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</si>
  <si>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</si>
  <si>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</si>
  <si>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</si>
  <si>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</si>
  <si>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</si>
  <si>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</si>
  <si>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</si>
  <si>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</si>
  <si>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</si>
  <si>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</si>
  <si>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</si>
  <si>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</si>
  <si>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</si>
  <si>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</si>
  <si>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</si>
  <si>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</si>
  <si>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</si>
  <si>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</si>
  <si>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</si>
  <si>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</si>
  <si>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</si>
  <si>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</si>
  <si>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</si>
  <si>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</si>
  <si>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</si>
  <si>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</si>
  <si>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</si>
  <si>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</si>
  <si>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</si>
  <si>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</si>
  <si>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</si>
  <si>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</si>
  <si>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</si>
  <si>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</si>
  <si>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</si>
  <si>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</si>
  <si>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</si>
  <si>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</si>
  <si>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</si>
  <si>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</si>
  <si>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</si>
  <si>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</si>
  <si>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</si>
  <si>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</si>
  <si>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</si>
  <si>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</si>
  <si>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</si>
  <si>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</si>
  <si>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</si>
  <si>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</si>
  <si>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</si>
  <si>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</si>
  <si>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</si>
  <si>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</si>
  <si>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</si>
  <si>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</si>
  <si>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</si>
  <si>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</si>
  <si>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</si>
  <si>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</si>
  <si>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</si>
  <si>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</si>
  <si>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</si>
  <si>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</si>
  <si>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</si>
  <si>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</si>
  <si>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</si>
  <si>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</si>
  <si>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</si>
  <si>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</si>
  <si>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</si>
  <si>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</si>
  <si>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</si>
  <si>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</si>
  <si>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</si>
  <si>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</si>
  <si>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</si>
  <si>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</si>
  <si>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</si>
  <si>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</si>
  <si>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</si>
  <si>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</si>
  <si>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</si>
  <si>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</si>
  <si>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</si>
  <si>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</si>
  <si>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</si>
  <si>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</si>
  <si>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</si>
  <si>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</si>
  <si>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</si>
  <si>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</si>
  <si>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</si>
  <si>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</si>
  <si>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</si>
  <si>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</si>
  <si>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</si>
  <si>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</si>
  <si>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</si>
  <si>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</si>
  <si>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</si>
  <si>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</si>
  <si>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</si>
  <si>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</si>
  <si>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</si>
  <si>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</si>
  <si>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</si>
  <si>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</si>
  <si>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</si>
  <si>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</si>
  <si>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</si>
  <si>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</si>
  <si>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</si>
  <si>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</si>
  <si>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</si>
  <si>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</si>
  <si>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</si>
  <si>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</si>
  <si>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</si>
  <si>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</si>
  <si>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</si>
  <si>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</si>
  <si>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</si>
  <si>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</si>
  <si>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</si>
  <si>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</si>
  <si>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</si>
  <si>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</si>
  <si>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</si>
  <si>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</si>
  <si>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</si>
  <si>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</si>
  <si>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</si>
  <si>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</si>
  <si>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</si>
  <si>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</si>
  <si>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</si>
  <si>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</si>
  <si>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</si>
  <si>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</si>
  <si>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</si>
  <si>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</si>
  <si>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</si>
  <si>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</si>
  <si>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</si>
  <si>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</si>
  <si>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</si>
  <si>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</si>
  <si>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</si>
  <si>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</si>
  <si>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</si>
  <si>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</si>
  <si>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</si>
  <si>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</si>
  <si>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</si>
  <si>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</si>
  <si>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</si>
  <si>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</si>
  <si>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</si>
  <si>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</si>
  <si>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</si>
  <si>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</si>
  <si>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</si>
  <si>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</si>
  <si>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</si>
  <si>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</si>
  <si>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</si>
  <si>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</si>
  <si>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</si>
  <si>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</si>
  <si>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</si>
  <si>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</si>
  <si>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</si>
  <si>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</si>
  <si>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</si>
  <si>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</si>
  <si>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</si>
  <si>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</si>
  <si>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</si>
  <si>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</si>
  <si>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</si>
  <si>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</si>
  <si>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</si>
  <si>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</si>
  <si>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</si>
  <si>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</si>
  <si>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</si>
  <si>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</si>
  <si>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</si>
  <si>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</si>
  <si>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</si>
  <si>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</si>
  <si>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</si>
  <si>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</si>
  <si>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</si>
  <si>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</si>
  <si>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</si>
  <si>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</si>
  <si>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</si>
  <si>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</si>
  <si>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</si>
  <si>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</si>
  <si>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</si>
  <si>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</si>
  <si>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</si>
  <si>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</si>
  <si>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</si>
  <si>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</si>
  <si>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</si>
  <si>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</si>
  <si>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</si>
  <si>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</si>
  <si>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</si>
  <si>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</si>
  <si>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</si>
  <si>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</si>
  <si>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</si>
  <si>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</si>
  <si>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</si>
  <si>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</si>
  <si>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</si>
  <si>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</si>
  <si>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</si>
  <si>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</si>
  <si>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</si>
  <si>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</si>
  <si>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</si>
  <si>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</si>
  <si>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</si>
  <si>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</si>
  <si>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</si>
  <si>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</si>
  <si>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</si>
  <si>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</si>
  <si>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</si>
  <si>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</si>
  <si>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</si>
  <si>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</si>
  <si>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</si>
  <si>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</si>
  <si>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</si>
  <si>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</si>
  <si>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</si>
  <si>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</si>
  <si>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</si>
  <si>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</si>
  <si>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</si>
  <si>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</si>
  <si>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</si>
  <si>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</si>
  <si>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</si>
  <si>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</si>
  <si>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</si>
  <si>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</si>
  <si>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</si>
  <si>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</si>
  <si>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</si>
  <si>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</si>
  <si>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</si>
  <si>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</si>
  <si>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</si>
  <si>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</si>
  <si>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</si>
  <si>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</si>
  <si>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</si>
  <si>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</si>
  <si>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</si>
  <si>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</si>
  <si>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</si>
  <si>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</si>
  <si>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</si>
  <si>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</si>
  <si>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</si>
  <si>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</si>
  <si>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</si>
  <si>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</si>
  <si>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</si>
  <si>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</si>
  <si>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</si>
  <si>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</si>
  <si>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</si>
  <si>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</si>
  <si>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</si>
  <si>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</si>
  <si>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</si>
  <si>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</si>
  <si>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</si>
  <si>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</si>
  <si>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</si>
  <si>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</si>
  <si>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</si>
  <si>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</si>
  <si>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</si>
  <si>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</si>
  <si>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</si>
  <si>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</si>
  <si>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</si>
  <si>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</si>
  <si>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</si>
  <si>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</si>
  <si>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</si>
  <si>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</si>
  <si>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</si>
  <si>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</si>
  <si>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</si>
  <si>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</si>
  <si>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</si>
  <si>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</si>
  <si>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</si>
  <si>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</si>
  <si>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</si>
  <si>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</si>
  <si>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</si>
  <si>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</si>
  <si>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</si>
  <si>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</si>
  <si>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</si>
  <si>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</si>
  <si>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</si>
  <si>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</si>
  <si>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</si>
  <si>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</si>
  <si>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</si>
  <si>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</si>
  <si>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</si>
  <si>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</si>
  <si>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</si>
  <si>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</si>
  <si>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</si>
  <si>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</si>
  <si>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</si>
  <si>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</si>
  <si>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</si>
  <si>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</si>
  <si>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</si>
  <si>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</si>
  <si>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</si>
  <si>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</si>
  <si>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</si>
  <si>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</si>
  <si>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</si>
  <si>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</si>
  <si>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</si>
  <si>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</si>
  <si>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</si>
  <si>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</si>
  <si>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</si>
  <si>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</si>
  <si>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</si>
  <si>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</si>
  <si>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</si>
  <si>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</si>
  <si>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</si>
  <si>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</si>
  <si>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</si>
  <si>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</si>
  <si>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</si>
  <si>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</si>
  <si>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</si>
  <si>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</si>
  <si>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</si>
  <si>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</si>
  <si>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</si>
  <si>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</si>
  <si>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</si>
  <si>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</si>
  <si>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</si>
  <si>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</si>
  <si>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</si>
  <si>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</si>
  <si>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</si>
  <si>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</si>
  <si>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</si>
  <si>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</si>
  <si>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</si>
  <si>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</si>
  <si>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</si>
  <si>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</si>
  <si>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</si>
  <si>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</si>
  <si>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</si>
  <si>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</si>
  <si>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</si>
  <si>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</si>
  <si>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</si>
  <si>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</si>
  <si>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</si>
  <si>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</si>
  <si>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</si>
  <si>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</si>
  <si>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</si>
  <si>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</si>
  <si>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</si>
  <si>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</si>
  <si>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</si>
  <si>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</si>
  <si>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</si>
  <si>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</si>
  <si>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</si>
  <si>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</si>
  <si>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</si>
  <si>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</si>
  <si>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</si>
  <si>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</si>
  <si>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</si>
  <si>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</si>
  <si>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</si>
  <si>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</si>
  <si>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</si>
  <si>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</si>
  <si>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</si>
  <si>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</si>
  <si>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</si>
  <si>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</si>
  <si>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</si>
  <si>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</si>
  <si>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</si>
  <si>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</si>
  <si>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</si>
  <si>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</si>
  <si>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</si>
  <si>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</si>
  <si>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</si>
  <si>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</si>
  <si>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</si>
  <si>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</si>
  <si>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</si>
  <si>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</si>
  <si>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</si>
  <si>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</si>
  <si>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</si>
  <si>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</si>
  <si>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</si>
  <si>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</si>
  <si>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</si>
  <si>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</si>
  <si>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</si>
  <si>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</si>
  <si>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</si>
  <si>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</si>
  <si>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</si>
  <si>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</si>
  <si>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</si>
  <si>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</si>
  <si>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</si>
  <si>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</si>
  <si>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</si>
  <si>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</si>
  <si>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</si>
  <si>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</si>
  <si>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</si>
  <si>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</si>
  <si>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</si>
  <si>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</si>
  <si>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</si>
  <si>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</si>
  <si>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</si>
  <si>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</si>
  <si>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</si>
  <si>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</si>
  <si>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</si>
  <si>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</si>
  <si>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</si>
  <si>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</si>
  <si>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</si>
  <si>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</si>
  <si>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</si>
  <si>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</si>
  <si>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</si>
  <si>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</si>
  <si>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</si>
  <si>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</si>
  <si>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</si>
  <si>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</si>
  <si>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</si>
  <si>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</si>
  <si>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</si>
  <si>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</si>
  <si>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</si>
  <si>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</si>
  <si>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</si>
  <si>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</si>
  <si>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</si>
  <si>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</si>
  <si>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</si>
  <si>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</si>
  <si>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</si>
  <si>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</si>
  <si>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</si>
  <si>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</si>
  <si>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</si>
  <si>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</si>
  <si>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</si>
  <si>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</si>
  <si>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</si>
  <si>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</si>
  <si>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</si>
  <si>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</si>
  <si>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</si>
  <si>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</si>
  <si>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</si>
  <si>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</si>
  <si>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</si>
  <si>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</si>
  <si>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</si>
  <si>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</si>
  <si>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</si>
  <si>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</si>
  <si>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</si>
  <si>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</si>
  <si>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</si>
  <si>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</si>
  <si>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</si>
  <si>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</si>
  <si>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</si>
  <si>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</si>
  <si>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</si>
  <si>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</si>
  <si>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</si>
  <si>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</si>
  <si>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</si>
  <si>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</si>
  <si>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</si>
  <si>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</si>
  <si>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</si>
  <si>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</si>
  <si>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</si>
  <si>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</si>
  <si>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</si>
  <si>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</si>
  <si>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</si>
  <si>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</si>
  <si>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</si>
  <si>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</si>
  <si>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</si>
  <si>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</si>
  <si>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</si>
  <si>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</si>
  <si>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</si>
  <si>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</si>
  <si>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</si>
  <si>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</si>
  <si>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</si>
  <si>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</si>
  <si>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</si>
  <si>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</si>
  <si>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</si>
  <si>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</si>
  <si>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</si>
  <si>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</si>
  <si>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</si>
  <si>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</si>
  <si>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</si>
  <si>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</si>
  <si>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</si>
  <si>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</si>
  <si>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</si>
  <si>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</si>
  <si>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</si>
  <si>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</si>
  <si>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</si>
  <si>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</si>
  <si>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</si>
  <si>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</si>
  <si>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</si>
  <si>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</si>
  <si>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</si>
  <si>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</si>
  <si>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</si>
  <si>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</si>
  <si>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</si>
  <si>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</si>
  <si>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</si>
  <si>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</si>
  <si>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</si>
  <si>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</si>
  <si>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</si>
  <si>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</si>
  <si>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</si>
  <si>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</si>
  <si>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</si>
  <si>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</si>
  <si>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</si>
  <si>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</si>
  <si>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</si>
  <si>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</si>
  <si>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</si>
  <si>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</si>
  <si>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</si>
  <si>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</si>
  <si>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</si>
  <si>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</si>
  <si>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</si>
  <si>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</si>
  <si>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</si>
  <si>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</si>
  <si>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</si>
  <si>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</si>
  <si>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</si>
  <si>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</si>
  <si>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</si>
  <si>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</si>
  <si>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</si>
  <si>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</si>
  <si>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</si>
  <si>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</si>
  <si>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</si>
  <si>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</si>
  <si>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</si>
  <si>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</si>
  <si>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</si>
  <si>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</si>
  <si>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</si>
  <si>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</si>
  <si>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</si>
  <si>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</si>
  <si>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</si>
  <si>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</si>
  <si>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</si>
  <si>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</si>
  <si>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</si>
  <si>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</si>
  <si>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</si>
  <si>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</si>
  <si>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</si>
  <si>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</si>
  <si>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</si>
  <si>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</si>
  <si>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</si>
  <si>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</si>
  <si>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</si>
  <si>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</si>
  <si>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</si>
  <si>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</si>
  <si>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</si>
  <si>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</si>
  <si>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</si>
  <si>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</si>
  <si>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</si>
  <si>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</si>
  <si>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</si>
  <si>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</si>
  <si>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</si>
  <si>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</si>
  <si>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</si>
  <si>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</si>
  <si>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</si>
  <si>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</si>
  <si>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</si>
  <si>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</si>
  <si>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</si>
  <si>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</si>
  <si>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</si>
  <si>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</si>
  <si>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</si>
  <si>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</si>
  <si>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</si>
  <si>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</si>
  <si>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</si>
  <si>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</si>
  <si>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</si>
  <si>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</si>
  <si>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</si>
  <si>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</si>
  <si>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</si>
  <si>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</si>
  <si>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</si>
  <si>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</si>
  <si>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</si>
  <si>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</si>
  <si>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</si>
  <si>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</si>
  <si>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</si>
  <si>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</si>
  <si>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</si>
  <si>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</si>
  <si>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</si>
  <si>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</si>
  <si>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</si>
  <si>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</si>
  <si>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</si>
  <si>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</si>
  <si>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</si>
  <si>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</si>
  <si>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</si>
  <si>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</si>
  <si>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</si>
  <si>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</si>
  <si>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</si>
  <si>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</si>
  <si>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</si>
  <si>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</si>
  <si>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</si>
  <si>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</si>
  <si>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</si>
  <si>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</si>
  <si>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</si>
  <si>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</si>
  <si>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</si>
  <si>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</si>
  <si>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</si>
  <si>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</si>
  <si>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</si>
  <si>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</si>
  <si>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</si>
  <si>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</si>
  <si>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</si>
  <si>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</si>
  <si>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</si>
  <si>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</si>
  <si>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</si>
  <si>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</si>
  <si>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</si>
  <si>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</si>
  <si>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</si>
  <si>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</si>
  <si>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</si>
  <si>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</si>
  <si>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</si>
  <si>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</si>
  <si>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</si>
  <si>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</si>
  <si>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</si>
  <si>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</si>
  <si>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</si>
  <si>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</si>
  <si>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</si>
  <si>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</si>
  <si>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</si>
  <si>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</si>
  <si>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</si>
  <si>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</si>
  <si>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</si>
  <si>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</si>
  <si>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</si>
  <si>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</si>
  <si>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</si>
  <si>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</si>
  <si>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</si>
  <si>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</si>
  <si>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</si>
  <si>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</si>
  <si>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</si>
  <si>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</si>
  <si>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</si>
  <si>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</si>
  <si>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</si>
  <si>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</si>
  <si>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</si>
  <si>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</si>
  <si>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</si>
  <si>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</si>
  <si>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</si>
  <si>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</si>
  <si>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</si>
  <si>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</si>
  <si>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</si>
  <si>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</si>
  <si>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</si>
  <si>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</si>
  <si>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</si>
  <si>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</si>
  <si>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</si>
  <si>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</si>
  <si>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</si>
  <si>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</si>
  <si>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</si>
  <si>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</si>
  <si>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</si>
  <si>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</si>
  <si>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</si>
  <si>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</si>
  <si>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</si>
  <si>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</si>
  <si>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</si>
  <si>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</si>
  <si>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</si>
  <si>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</si>
  <si>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</si>
  <si>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</si>
  <si>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</si>
  <si>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</si>
  <si>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</si>
  <si>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</si>
  <si>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</si>
  <si>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</si>
  <si>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</si>
  <si>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</si>
  <si>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</si>
  <si>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</si>
  <si>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</si>
  <si>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</si>
  <si>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</si>
  <si>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</si>
  <si>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</si>
  <si>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</si>
  <si>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</si>
  <si>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</si>
  <si>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</si>
  <si>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</si>
  <si>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</si>
  <si>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</si>
  <si>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</si>
  <si>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</si>
  <si>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</si>
  <si>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</si>
  <si>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</si>
  <si>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</si>
  <si>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</si>
  <si>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</si>
  <si>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</si>
  <si>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</si>
  <si>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</si>
  <si>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</si>
  <si>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</si>
  <si>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</si>
  <si>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</si>
  <si>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</si>
  <si>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</si>
  <si>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</si>
  <si>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</si>
  <si>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</si>
  <si>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</si>
  <si>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</si>
  <si>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</si>
  <si>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</si>
  <si>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</si>
  <si>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</si>
  <si>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</si>
  <si>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</si>
  <si>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</si>
  <si>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</si>
  <si>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</si>
  <si>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</si>
  <si>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</si>
  <si>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</si>
  <si>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</si>
  <si>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</si>
  <si>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</si>
  <si>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</si>
  <si>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</si>
  <si>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</si>
  <si>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</si>
  <si>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</si>
  <si>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</si>
  <si>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</si>
  <si>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</si>
  <si>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</si>
  <si>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</si>
  <si>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</si>
  <si>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</si>
  <si>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</si>
  <si>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</si>
  <si>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</si>
  <si>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</si>
  <si>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</si>
  <si>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</si>
  <si>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</si>
  <si>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</si>
  <si>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</si>
  <si>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</si>
  <si>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</si>
  <si>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</si>
  <si>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</si>
  <si>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</si>
  <si>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</si>
  <si>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</si>
  <si>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</si>
  <si>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</si>
  <si>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</si>
  <si>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</si>
  <si>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</si>
  <si>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</si>
  <si>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</si>
  <si>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</si>
  <si>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</si>
  <si>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</si>
  <si>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</si>
  <si>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</si>
  <si>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</si>
  <si>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</si>
  <si>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</si>
  <si>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</si>
  <si>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</si>
  <si>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</si>
  <si>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</si>
  <si>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</si>
  <si>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</si>
  <si>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</si>
  <si>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</si>
  <si>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</si>
  <si>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</si>
  <si>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</si>
  <si>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</si>
  <si>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</si>
  <si>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</si>
  <si>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</si>
  <si>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</si>
  <si>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</si>
  <si>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</si>
  <si>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</si>
  <si>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</si>
  <si>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</si>
  <si>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</si>
  <si>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</si>
  <si>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</si>
  <si>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</si>
  <si>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</si>
  <si>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</si>
  <si>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</si>
  <si>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</si>
  <si>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</si>
  <si>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</si>
  <si>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</si>
  <si>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</si>
  <si>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</si>
  <si>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</si>
  <si>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</si>
  <si>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</si>
  <si>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</si>
  <si>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</si>
  <si>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</si>
  <si>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</si>
  <si>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</si>
  <si>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</si>
  <si>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</si>
  <si>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</si>
  <si>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</si>
  <si>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</si>
  <si>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</si>
  <si>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</si>
  <si>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</si>
  <si>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</si>
  <si>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</si>
  <si>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</si>
  <si>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</si>
  <si>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</si>
  <si>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</si>
  <si>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</si>
  <si>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</si>
  <si>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</si>
  <si>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</si>
  <si>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</si>
  <si>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</si>
  <si>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</si>
  <si>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</si>
  <si>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</si>
  <si>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</si>
  <si>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</si>
  <si>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</si>
  <si>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</si>
  <si>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</si>
  <si>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</si>
  <si>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</si>
  <si>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</si>
  <si>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</si>
  <si>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</si>
  <si>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</si>
  <si>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</si>
  <si>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</si>
  <si>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</si>
  <si>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</si>
  <si>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</si>
  <si>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</si>
  <si>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</si>
  <si>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</si>
  <si>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</si>
  <si>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</si>
  <si>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</si>
  <si>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</si>
  <si>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</si>
  <si>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</si>
  <si>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</si>
  <si>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</si>
  <si>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</si>
  <si>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</si>
  <si>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</si>
  <si>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</si>
  <si>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</si>
  <si>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</si>
  <si>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</si>
  <si>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</si>
  <si>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</si>
  <si>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</si>
  <si>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</si>
  <si>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</si>
  <si>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</si>
  <si>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</si>
  <si>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</si>
  <si>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</si>
  <si>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</si>
  <si>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</si>
  <si>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</si>
  <si>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</si>
  <si>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</si>
  <si>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</si>
  <si>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</si>
  <si>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</si>
  <si>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</si>
  <si>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</si>
  <si>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</si>
  <si>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</si>
  <si>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</si>
  <si>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</si>
  <si>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</si>
  <si>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</si>
  <si>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</si>
  <si>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</si>
  <si>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</si>
  <si>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</si>
  <si>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</si>
  <si>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</si>
  <si>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</si>
  <si>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</si>
  <si>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</si>
  <si>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</si>
  <si>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</si>
  <si>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</si>
  <si>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</si>
  <si>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</si>
  <si>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</si>
  <si>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</si>
  <si>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</si>
  <si>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</si>
  <si>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</si>
  <si>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</si>
  <si>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</si>
  <si>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</si>
  <si>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</si>
  <si>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</si>
  <si>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</si>
  <si>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</si>
  <si>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</si>
  <si>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</si>
  <si>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</si>
  <si>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</si>
  <si>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</si>
  <si>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</si>
  <si>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</si>
  <si>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</si>
  <si>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</si>
  <si>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</si>
  <si>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</si>
  <si>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</si>
  <si>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</si>
  <si>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</si>
  <si>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</si>
  <si>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</si>
  <si>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</si>
  <si>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</si>
  <si>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</si>
  <si>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</si>
  <si>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</si>
  <si>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</si>
  <si>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</si>
  <si>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</si>
  <si>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</si>
  <si>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</si>
  <si>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</si>
  <si>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</si>
  <si>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</si>
  <si>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</si>
  <si>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</si>
  <si>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</si>
  <si>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</si>
  <si>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</si>
  <si>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</si>
  <si>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</si>
  <si>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</si>
  <si>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</si>
  <si>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</si>
  <si>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</si>
  <si>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</si>
  <si>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</si>
  <si>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</si>
  <si>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</si>
  <si>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</si>
  <si>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</si>
  <si>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</si>
  <si>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</si>
  <si>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</si>
  <si>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</si>
  <si>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</si>
  <si>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</si>
  <si>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</si>
  <si>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</si>
  <si>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</si>
  <si>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</si>
  <si>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</si>
  <si>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</si>
  <si>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</si>
  <si>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</si>
  <si>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</si>
  <si>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</si>
  <si>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</si>
  <si>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</si>
  <si>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</si>
  <si>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</si>
  <si>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</si>
  <si>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</si>
  <si>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</si>
  <si>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</si>
  <si>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</si>
  <si>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</si>
  <si>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</si>
  <si>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</si>
  <si>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</si>
  <si>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</si>
  <si>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</si>
  <si>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</si>
  <si>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</si>
  <si>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</si>
  <si>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</si>
  <si>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</si>
  <si>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</si>
  <si>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</si>
  <si>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</si>
  <si>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</si>
  <si>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</si>
  <si>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</si>
  <si>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</si>
  <si>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</si>
  <si>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</si>
  <si>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</si>
  <si>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</si>
  <si>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</si>
  <si>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</si>
  <si>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</si>
  <si>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</si>
  <si>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</si>
  <si>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</si>
  <si>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</si>
  <si>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</si>
  <si>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</si>
  <si>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</si>
  <si>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</si>
  <si>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</si>
  <si>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</si>
  <si>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</si>
  <si>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</si>
  <si>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</si>
  <si>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</si>
  <si>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</si>
  <si>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</si>
  <si>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</si>
  <si>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</si>
  <si>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</si>
  <si>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</si>
  <si>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</si>
  <si>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</si>
  <si>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</si>
  <si>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</si>
  <si>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</si>
  <si>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</si>
  <si>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</si>
  <si>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</si>
  <si>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</si>
  <si>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</si>
  <si>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</si>
  <si>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</si>
  <si>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</si>
  <si>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</si>
  <si>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</si>
  <si>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</si>
  <si>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</si>
  <si>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</si>
  <si>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</si>
  <si>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</si>
  <si>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</si>
  <si>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</si>
  <si>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</si>
  <si>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</si>
  <si>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</si>
  <si>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</si>
  <si>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</si>
  <si>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</si>
  <si>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</si>
  <si>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</si>
  <si>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</si>
  <si>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</si>
  <si>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</si>
  <si>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</si>
  <si>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</si>
  <si>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</si>
  <si>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</si>
  <si>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</si>
  <si>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</si>
  <si>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</si>
  <si>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</si>
  <si>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</si>
  <si>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</si>
  <si>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</si>
  <si>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</si>
  <si>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</si>
  <si>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</si>
  <si>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</si>
  <si>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</si>
  <si>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</si>
  <si>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</si>
  <si>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</si>
  <si>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</si>
  <si>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</si>
  <si>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</si>
  <si>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</si>
  <si>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</si>
  <si>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</si>
  <si>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</si>
  <si>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</si>
  <si>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</si>
  <si>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</si>
  <si>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</si>
  <si>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</si>
  <si>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</si>
  <si>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</si>
  <si>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</si>
  <si>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</si>
  <si>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</si>
  <si>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</si>
  <si>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</si>
  <si>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</si>
  <si>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</si>
  <si>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</si>
  <si>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</si>
  <si>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</si>
  <si>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</si>
  <si>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</si>
  <si>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</si>
  <si>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</si>
  <si>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</si>
  <si>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</si>
  <si>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</si>
  <si>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</si>
  <si>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</si>
  <si>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</si>
  <si>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</si>
  <si>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</si>
  <si>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</si>
  <si>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</si>
  <si>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</si>
  <si>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</si>
  <si>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</si>
  <si>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</si>
  <si>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</si>
  <si>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</si>
  <si>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</si>
  <si>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</si>
  <si>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</si>
  <si>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</si>
  <si>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</si>
  <si>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</si>
  <si>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</si>
  <si>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</si>
  <si>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</si>
  <si>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</si>
  <si>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</si>
  <si>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</si>
  <si>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</si>
  <si>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</si>
  <si>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</si>
  <si>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</si>
  <si>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</si>
  <si>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</si>
  <si>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</si>
  <si>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</si>
  <si>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</si>
  <si>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</si>
  <si>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</si>
  <si>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</si>
  <si>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</si>
  <si>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</si>
  <si>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</si>
  <si>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</si>
  <si>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</si>
  <si>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</si>
  <si>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</si>
  <si>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</si>
  <si>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</si>
  <si>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</si>
  <si>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</si>
  <si>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</si>
  <si>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</si>
  <si>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</si>
  <si>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</si>
  <si>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</si>
  <si>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</si>
  <si>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</si>
  <si>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</si>
  <si>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</si>
  <si>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</si>
  <si>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</si>
  <si>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</si>
  <si>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</si>
  <si>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</si>
  <si>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</si>
  <si>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</si>
  <si>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</si>
  <si>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</si>
  <si>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</si>
  <si>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</si>
  <si>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</si>
  <si>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</si>
  <si>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</si>
  <si>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</si>
  <si>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</si>
  <si>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</si>
  <si>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</si>
  <si>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</si>
  <si>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</si>
  <si>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</si>
  <si>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</si>
  <si>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</si>
  <si>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</si>
  <si>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</si>
  <si>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</si>
  <si>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</si>
  <si>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</si>
  <si>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</si>
  <si>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</si>
  <si>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</si>
  <si>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</si>
  <si>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</si>
  <si>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</si>
  <si>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</si>
  <si>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</si>
  <si>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</si>
  <si>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</si>
  <si>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</si>
  <si>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</si>
  <si>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</si>
  <si>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</si>
  <si>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</si>
  <si>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</si>
  <si>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</si>
  <si>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</si>
  <si>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</si>
  <si>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</si>
  <si>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</si>
  <si>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</si>
  <si>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</si>
  <si>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</si>
  <si>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</si>
  <si>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</si>
  <si>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</si>
  <si>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</si>
  <si>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</si>
  <si>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</si>
  <si>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</si>
  <si>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</si>
  <si>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</si>
  <si>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</si>
  <si>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</si>
  <si>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</si>
  <si>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</si>
  <si>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</si>
  <si>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</si>
  <si>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</si>
  <si>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</si>
  <si>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</si>
  <si>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</si>
  <si>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</si>
  <si>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</si>
  <si>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</si>
  <si>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</si>
  <si>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</si>
  <si>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</si>
  <si>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</si>
  <si>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</si>
  <si>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</si>
  <si>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</si>
  <si>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</si>
  <si>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</si>
  <si>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</si>
  <si>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</si>
  <si>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</si>
  <si>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</si>
  <si>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</si>
  <si>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</si>
  <si>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</si>
  <si>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</si>
  <si>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</si>
  <si>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</si>
  <si>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</si>
  <si>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</si>
  <si>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</si>
  <si>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</si>
  <si>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</si>
  <si>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</si>
  <si>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</si>
  <si>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</si>
  <si>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</si>
  <si>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</si>
  <si>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</si>
  <si>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</si>
  <si>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</si>
  <si>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</si>
  <si>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</si>
  <si>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</si>
  <si>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</si>
  <si>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</si>
  <si>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</si>
  <si>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</si>
  <si>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</si>
  <si>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</si>
  <si>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</si>
  <si>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</si>
  <si>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</si>
  <si>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</si>
  <si>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</si>
  <si>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</si>
  <si>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</si>
  <si>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</si>
  <si>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</si>
  <si>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</si>
  <si>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</si>
  <si>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</si>
  <si>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</si>
  <si>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</si>
  <si>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</si>
  <si>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</si>
  <si>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</si>
  <si>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</si>
  <si>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</si>
  <si>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</si>
  <si>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</si>
  <si>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</si>
  <si>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</si>
  <si>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</si>
  <si>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</si>
  <si>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</si>
  <si>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</si>
  <si>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</si>
  <si>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</si>
  <si>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</si>
  <si>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</si>
  <si>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</si>
  <si>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</si>
  <si>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</si>
  <si>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</si>
  <si>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</si>
  <si>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</si>
  <si>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</si>
  <si>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</si>
  <si>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</si>
  <si>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</si>
  <si>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</si>
  <si>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</si>
  <si>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</si>
  <si>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</si>
  <si>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</si>
  <si>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</si>
  <si>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</si>
  <si>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</si>
  <si>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</si>
  <si>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</si>
  <si>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</si>
  <si>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</si>
  <si>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</si>
  <si>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</si>
  <si>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</si>
  <si>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</si>
  <si>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</si>
  <si>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</si>
  <si>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</si>
  <si>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</si>
  <si>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</si>
  <si>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</si>
  <si>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</si>
  <si>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</si>
  <si>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</si>
  <si>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</si>
  <si>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</si>
  <si>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</si>
  <si>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</si>
  <si>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</si>
  <si>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</si>
  <si>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</si>
  <si>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</si>
  <si>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</si>
  <si>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</si>
  <si>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</si>
  <si>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</si>
  <si>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</si>
  <si>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</si>
  <si>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</si>
  <si>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</si>
  <si>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</si>
  <si>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</si>
  <si>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</si>
  <si>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</si>
  <si>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</si>
  <si>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</si>
  <si>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</si>
  <si>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</si>
  <si>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</si>
  <si>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</si>
  <si>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</si>
  <si>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</si>
  <si>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</si>
  <si>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</si>
  <si>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</si>
  <si>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</si>
  <si>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</si>
  <si>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</si>
  <si>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</si>
  <si>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</si>
  <si>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</si>
  <si>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</si>
  <si>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</si>
  <si>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</si>
  <si>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</si>
  <si>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</si>
  <si>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</si>
  <si>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</si>
  <si>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</si>
  <si>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</si>
  <si>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</si>
  <si>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</si>
  <si>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</si>
  <si>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</si>
  <si>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</si>
  <si>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</si>
  <si>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</si>
  <si>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</si>
  <si>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</si>
  <si>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</si>
  <si>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</si>
  <si>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</si>
  <si>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</si>
  <si>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</si>
  <si>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</si>
  <si>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</si>
  <si>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</si>
  <si>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</si>
  <si>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</si>
  <si>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</si>
  <si>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</si>
  <si>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</si>
  <si>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</si>
  <si>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</si>
  <si>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</si>
  <si>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</si>
  <si>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</si>
  <si>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</si>
  <si>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</si>
  <si>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</si>
  <si>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</si>
  <si>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</si>
  <si>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</si>
  <si>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</si>
  <si>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</si>
  <si>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</si>
  <si>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</si>
  <si>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</si>
  <si>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</si>
  <si>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</si>
  <si>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</si>
  <si>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</si>
  <si>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</si>
  <si>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</si>
  <si>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</si>
  <si>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</si>
  <si>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</si>
  <si>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</si>
  <si>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</si>
  <si>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</si>
  <si>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</si>
  <si>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</si>
  <si>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</si>
  <si>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</si>
  <si>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</si>
  <si>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</si>
  <si>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</si>
  <si>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</si>
  <si>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</si>
  <si>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</si>
  <si>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</si>
  <si>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</si>
  <si>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</si>
  <si>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</si>
  <si>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</si>
  <si>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</si>
  <si>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</si>
  <si>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</si>
  <si>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</si>
  <si>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</si>
  <si>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</si>
  <si>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</si>
  <si>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</si>
  <si>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</si>
  <si>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</si>
  <si>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</si>
  <si>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</si>
  <si>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</si>
  <si>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</si>
  <si>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</si>
  <si>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</si>
  <si>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</si>
  <si>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</si>
  <si>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</si>
  <si>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</si>
  <si>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</si>
  <si>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</si>
  <si>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</si>
  <si>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</si>
  <si>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</si>
  <si>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</si>
  <si>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</si>
  <si>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</si>
  <si>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</si>
  <si>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</si>
  <si>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</si>
  <si>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</si>
  <si>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</si>
  <si>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</si>
  <si>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</si>
  <si>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</si>
  <si>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</si>
  <si>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</si>
  <si>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</si>
  <si>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</si>
  <si>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</si>
  <si>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</si>
  <si>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</si>
  <si>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</si>
  <si>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</si>
  <si>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</si>
  <si>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</si>
  <si>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</si>
  <si>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</si>
  <si>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</si>
  <si>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</si>
  <si>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</si>
  <si>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</si>
  <si>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</si>
  <si>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</si>
  <si>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</si>
  <si>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</si>
  <si>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</si>
  <si>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</si>
  <si>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</si>
  <si>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</si>
  <si>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</si>
  <si>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</si>
  <si>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</si>
  <si>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</si>
  <si>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</si>
  <si>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</si>
  <si>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</si>
  <si>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</si>
  <si>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</si>
  <si>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</si>
  <si>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</si>
  <si>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</si>
  <si>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</si>
  <si>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</si>
  <si>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</si>
  <si>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</si>
  <si>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</si>
  <si>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</si>
  <si>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</si>
  <si>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</si>
  <si>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</si>
  <si>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</si>
  <si>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</si>
  <si>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</si>
  <si>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</si>
  <si>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</si>
  <si>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</si>
  <si>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</si>
  <si>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</si>
  <si>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</si>
  <si>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</si>
  <si>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</si>
  <si>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</si>
  <si>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</si>
  <si>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</si>
  <si>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</si>
  <si>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</si>
  <si>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</si>
  <si>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</si>
  <si>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</si>
  <si>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</si>
  <si>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</si>
  <si>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</si>
  <si>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</si>
  <si>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</si>
  <si>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</si>
  <si>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</si>
  <si>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</si>
  <si>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</si>
  <si>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</si>
  <si>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</si>
  <si>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</si>
  <si>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</si>
  <si>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</si>
  <si>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</si>
  <si>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</si>
  <si>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</si>
  <si>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</si>
  <si>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</si>
  <si>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</si>
  <si>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</si>
  <si>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</si>
  <si>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</si>
  <si>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</si>
  <si>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</si>
  <si>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</si>
  <si>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</si>
  <si>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</si>
  <si>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</si>
  <si>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</si>
  <si>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</si>
  <si>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</si>
  <si>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</si>
  <si>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</si>
  <si>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</si>
  <si>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</si>
  <si>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</si>
  <si>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</si>
  <si>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</si>
  <si>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</si>
  <si>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</si>
  <si>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</si>
  <si>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</si>
  <si>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</si>
  <si>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</si>
  <si>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</si>
  <si>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</si>
  <si>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</si>
  <si>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</si>
  <si>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</si>
  <si>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</si>
  <si>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</si>
  <si>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</si>
  <si>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</si>
  <si>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</si>
  <si>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</si>
  <si>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</si>
  <si>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</si>
  <si>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</si>
  <si>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</si>
  <si>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</si>
  <si>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</si>
  <si>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</si>
  <si>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</si>
  <si>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</si>
  <si>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</si>
  <si>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</si>
  <si>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</si>
  <si>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</si>
  <si>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</si>
  <si>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</si>
  <si>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</si>
  <si>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</si>
  <si>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</si>
  <si>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</si>
  <si>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</si>
  <si>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</si>
  <si>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</si>
  <si>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</si>
  <si>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</si>
  <si>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</si>
  <si>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</si>
  <si>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</si>
  <si>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</si>
  <si>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</si>
  <si>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</si>
  <si>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</si>
  <si>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</si>
  <si>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</si>
  <si>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</si>
  <si>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</si>
  <si>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</si>
  <si>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</si>
  <si>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</si>
  <si>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</si>
  <si>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</si>
  <si>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</si>
  <si>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</si>
  <si>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</si>
  <si>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</si>
  <si>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</si>
  <si>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</si>
  <si>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</si>
  <si>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</si>
  <si>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</si>
  <si>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</si>
  <si>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</si>
  <si>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</si>
  <si>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</si>
  <si>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</si>
  <si>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</si>
  <si>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</si>
  <si>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</si>
  <si>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</si>
  <si>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</si>
  <si>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</si>
  <si>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</si>
  <si>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</si>
  <si>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</si>
  <si>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</si>
  <si>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</si>
  <si>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</si>
  <si>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</si>
  <si>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</si>
  <si>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</si>
  <si>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</si>
  <si>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</si>
  <si>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</si>
  <si>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</si>
  <si>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</si>
  <si>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</si>
  <si>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</si>
  <si>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</si>
  <si>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</si>
  <si>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</si>
  <si>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</si>
  <si>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</si>
  <si>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</si>
  <si>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</si>
  <si>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</si>
  <si>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</si>
  <si>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</si>
  <si>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</si>
  <si>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</si>
  <si>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</si>
  <si>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</si>
  <si>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</si>
  <si>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</si>
  <si>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</si>
  <si>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</si>
  <si>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</si>
  <si>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</si>
  <si>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</si>
  <si>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</si>
  <si>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</si>
  <si>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</si>
  <si>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</si>
  <si>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</si>
  <si>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</si>
  <si>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</si>
  <si>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</si>
  <si>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</si>
  <si>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</si>
  <si>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</si>
  <si>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</si>
  <si>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</si>
  <si>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</si>
  <si>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</si>
  <si>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</si>
  <si>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</si>
  <si>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</si>
  <si>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</si>
  <si>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</si>
  <si>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</si>
  <si>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</si>
  <si>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</si>
  <si>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</si>
  <si>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</si>
  <si>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</si>
  <si>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</si>
  <si>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</si>
  <si>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</si>
  <si>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</si>
  <si>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</si>
  <si>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</si>
  <si>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</si>
  <si>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</si>
  <si>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</si>
  <si>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</si>
  <si>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</si>
  <si>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</si>
  <si>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</si>
  <si>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</si>
  <si>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</si>
  <si>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</si>
  <si>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</si>
  <si>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</si>
  <si>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</si>
  <si>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</si>
  <si>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</si>
  <si>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</si>
  <si>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</si>
  <si>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</si>
  <si>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</si>
  <si>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</si>
  <si>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</si>
  <si>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</si>
  <si>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</si>
  <si>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</si>
  <si>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</si>
  <si>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</si>
  <si>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</si>
  <si>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</si>
  <si>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</si>
  <si>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</si>
  <si>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</si>
  <si>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</si>
  <si>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</si>
  <si>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</si>
  <si>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</si>
  <si>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</si>
  <si>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</si>
  <si>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</si>
  <si>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</si>
  <si>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</si>
  <si>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</si>
  <si>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</si>
  <si>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</si>
  <si>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</si>
  <si>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</si>
  <si>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</si>
  <si>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</si>
  <si>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</si>
  <si>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</si>
  <si>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</si>
  <si>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</si>
  <si>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</si>
  <si>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</si>
  <si>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</si>
  <si>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</si>
  <si>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</si>
  <si>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</si>
  <si>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</si>
  <si>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</si>
  <si>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</si>
  <si>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</si>
  <si>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</si>
  <si>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</si>
  <si>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</si>
  <si>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</si>
  <si>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</si>
  <si>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</si>
  <si>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</si>
  <si>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</si>
  <si>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</si>
  <si>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</si>
  <si>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</si>
  <si>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</si>
  <si>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</si>
  <si>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</si>
  <si>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</si>
  <si>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</si>
  <si>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</si>
  <si>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</si>
  <si>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</si>
  <si>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</si>
  <si>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</si>
  <si>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</si>
  <si>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</si>
  <si>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</si>
  <si>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</si>
  <si>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</si>
  <si>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</si>
  <si>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</si>
  <si>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</si>
  <si>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</si>
  <si>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</si>
  <si>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</si>
  <si>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</si>
  <si>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</si>
  <si>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</si>
  <si>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</si>
  <si>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</si>
  <si>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</si>
  <si>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</si>
  <si>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</si>
  <si>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</si>
  <si>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</si>
  <si>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</si>
  <si>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</si>
  <si>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</si>
  <si>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</si>
  <si>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</si>
  <si>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</si>
  <si>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</si>
  <si>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</si>
  <si>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</si>
  <si>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</si>
  <si>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</si>
  <si>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</si>
  <si>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</si>
  <si>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</si>
  <si>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</si>
  <si>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</si>
  <si>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</si>
  <si>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</si>
  <si>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</si>
  <si>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</si>
  <si>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</si>
  <si>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</si>
  <si>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</si>
  <si>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</si>
  <si>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</si>
  <si>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</si>
  <si>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</si>
  <si>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</si>
  <si>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</si>
  <si>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</si>
  <si>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</si>
  <si>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</si>
  <si>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</si>
  <si>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</si>
  <si>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</si>
  <si>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</si>
  <si>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</si>
  <si>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</si>
  <si>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</si>
  <si>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</si>
  <si>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</si>
  <si>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</si>
  <si>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</si>
  <si>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</si>
  <si>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</si>
  <si>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</si>
  <si>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</si>
  <si>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</si>
  <si>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</si>
  <si>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</si>
  <si>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</si>
  <si>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</si>
  <si>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</si>
  <si>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</si>
  <si>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</si>
  <si>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</si>
  <si>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</si>
  <si>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</si>
  <si>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</si>
  <si>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</si>
  <si>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</si>
  <si>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</si>
  <si>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</si>
  <si>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</si>
  <si>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</si>
  <si>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</si>
  <si>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</si>
  <si>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</si>
  <si>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</si>
  <si>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</si>
  <si>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</si>
  <si>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</si>
  <si>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</si>
  <si>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</si>
  <si>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</si>
  <si>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</si>
  <si>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</si>
  <si>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</si>
  <si>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</si>
  <si>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</si>
  <si>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</si>
  <si>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</si>
  <si>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</si>
  <si>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</si>
  <si>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</si>
  <si>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</si>
  <si>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</si>
  <si>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</si>
  <si>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</si>
  <si>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</si>
  <si>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</si>
  <si>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</si>
  <si>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</si>
  <si>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</si>
  <si>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</si>
  <si>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</si>
  <si>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</si>
  <si>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</si>
  <si>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</si>
  <si>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</si>
  <si>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</si>
  <si>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</si>
  <si>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</si>
  <si>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</si>
  <si>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</si>
  <si>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</si>
  <si>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</si>
  <si>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</si>
  <si>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</si>
  <si>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</si>
  <si>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</si>
  <si>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</si>
  <si>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</si>
  <si>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</si>
  <si>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</si>
  <si>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</si>
  <si>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</si>
  <si>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</si>
  <si>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</si>
  <si>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</si>
  <si>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</si>
  <si>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</si>
  <si>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</si>
  <si>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</si>
  <si>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</si>
  <si>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</si>
  <si>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</si>
  <si>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</si>
  <si>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</si>
  <si>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</si>
  <si>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</si>
  <si>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</si>
  <si>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</si>
  <si>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</si>
  <si>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</si>
  <si>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</si>
  <si>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</si>
  <si>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</si>
  <si>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</si>
  <si>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</si>
  <si>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</si>
  <si>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</si>
  <si>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</si>
  <si>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</si>
  <si>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</si>
  <si>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</si>
  <si>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</si>
  <si>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</si>
  <si>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</si>
  <si>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</si>
  <si>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</si>
  <si>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</si>
  <si>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</si>
  <si>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</si>
  <si>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</si>
  <si>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</si>
  <si>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</si>
  <si>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</si>
  <si>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</si>
  <si>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</si>
  <si>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</si>
  <si>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</si>
  <si>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</si>
  <si>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</si>
  <si>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</si>
  <si>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</si>
  <si>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</si>
  <si>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</si>
  <si>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</si>
  <si>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</si>
  <si>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</si>
  <si>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</si>
  <si>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</si>
  <si>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</si>
  <si>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</si>
  <si>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</si>
  <si>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</si>
  <si>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</si>
  <si>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</si>
  <si>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</si>
  <si>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</si>
  <si>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</si>
  <si>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</si>
  <si>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</si>
  <si>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</si>
  <si>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</si>
  <si>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</si>
  <si>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</si>
  <si>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</si>
  <si>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</si>
  <si>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</si>
  <si>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</si>
  <si>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</si>
  <si>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</si>
  <si>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</si>
  <si>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</si>
  <si>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</si>
  <si>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</si>
  <si>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</si>
  <si>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</si>
  <si>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</si>
  <si>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</si>
  <si>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</si>
  <si>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</si>
  <si>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</si>
  <si>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</si>
  <si>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</si>
  <si>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</si>
  <si>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</si>
  <si>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</si>
  <si>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</si>
  <si>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</si>
  <si>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</si>
  <si>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</si>
  <si>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</si>
  <si>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</si>
  <si>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</si>
  <si>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</si>
  <si>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</si>
  <si>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</si>
  <si>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</si>
  <si>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</si>
  <si>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</si>
  <si>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</si>
  <si>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</si>
  <si>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</si>
  <si>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</si>
  <si>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</si>
  <si>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</si>
  <si>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</si>
  <si>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</si>
  <si>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</si>
  <si>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</si>
  <si>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</si>
  <si>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</si>
  <si>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</si>
  <si>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</si>
  <si>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</si>
  <si>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</si>
  <si>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</si>
  <si>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</si>
  <si>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</si>
  <si>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</si>
  <si>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</si>
  <si>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</si>
  <si>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</si>
  <si>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</si>
  <si>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</si>
  <si>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</si>
  <si>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</si>
  <si>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</si>
  <si>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</si>
  <si>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</si>
  <si>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</si>
  <si>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</si>
  <si>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</si>
  <si>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</si>
  <si>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</si>
  <si>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</si>
  <si>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</si>
  <si>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</si>
  <si>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</si>
  <si>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</si>
  <si>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</si>
  <si>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</si>
  <si>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</si>
  <si>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</si>
  <si>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</si>
  <si>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</si>
  <si>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</si>
  <si>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</si>
  <si>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</si>
  <si>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</si>
  <si>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</si>
  <si>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</si>
  <si>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</si>
  <si>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</si>
  <si>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</si>
  <si>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</si>
  <si>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</si>
  <si>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</si>
  <si>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</si>
  <si>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</si>
  <si>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</si>
  <si>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</si>
  <si>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</si>
  <si>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</si>
  <si>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</si>
  <si>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</si>
  <si>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</si>
  <si>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</si>
  <si>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</si>
  <si>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</si>
  <si>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</si>
  <si>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</si>
  <si>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</si>
  <si>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</si>
  <si>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</si>
  <si>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</si>
  <si>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</si>
  <si>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</si>
  <si>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</si>
  <si>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</si>
  <si>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</si>
  <si>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</si>
  <si>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</si>
  <si>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</si>
  <si>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</si>
  <si>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</si>
  <si>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</si>
  <si>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</si>
  <si>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</si>
  <si>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</si>
  <si>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</si>
  <si>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</si>
  <si>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</si>
  <si>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</si>
  <si>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</si>
  <si>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</si>
  <si>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</si>
  <si>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</si>
  <si>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</si>
  <si>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</si>
  <si>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</si>
  <si>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</si>
  <si>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</si>
  <si>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</si>
  <si>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</si>
  <si>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</si>
  <si>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</si>
  <si>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</si>
  <si>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</si>
  <si>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</si>
  <si>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</si>
  <si>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</si>
  <si>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</si>
  <si>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</si>
  <si>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</si>
  <si>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</si>
  <si>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</si>
  <si>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</si>
  <si>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</si>
  <si>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</si>
  <si>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</si>
  <si>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</si>
  <si>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</si>
  <si>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</si>
  <si>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</si>
  <si>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</si>
  <si>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</si>
  <si>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</si>
  <si>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</si>
  <si>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</si>
  <si>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</si>
  <si>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</si>
  <si>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</si>
  <si>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</si>
  <si>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</si>
  <si>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</si>
  <si>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</si>
  <si>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</si>
  <si>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</si>
  <si>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</si>
  <si>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</si>
  <si>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</si>
  <si>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</si>
  <si>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</si>
  <si>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</si>
  <si>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</si>
  <si>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</si>
  <si>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</si>
  <si>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</si>
  <si>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</si>
  <si>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</si>
  <si>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</si>
  <si>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</si>
  <si>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</si>
  <si>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</si>
  <si>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</si>
  <si>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</si>
  <si>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</si>
  <si>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</si>
  <si>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</si>
  <si>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</si>
  <si>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</si>
  <si>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</si>
  <si>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</si>
  <si>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</si>
  <si>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</si>
  <si>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</si>
  <si>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</si>
  <si>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</si>
  <si>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</si>
  <si>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</si>
  <si>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</si>
  <si>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</si>
  <si>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</si>
  <si>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</si>
  <si>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</si>
  <si>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</si>
  <si>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</si>
  <si>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</si>
  <si>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</si>
  <si>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</si>
  <si>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</si>
  <si>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</si>
  <si>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</si>
  <si>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</si>
  <si>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</si>
  <si>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</si>
  <si>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</si>
  <si>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</si>
  <si>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</si>
  <si>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</si>
  <si>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</si>
  <si>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</si>
  <si>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</si>
  <si>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</si>
  <si>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</si>
  <si>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</si>
  <si>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</si>
  <si>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</si>
  <si>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</si>
  <si>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</si>
  <si>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</si>
  <si>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</si>
  <si>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</si>
  <si>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</si>
  <si>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</si>
  <si>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</si>
  <si>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</si>
  <si>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</si>
  <si>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</si>
  <si>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</si>
  <si>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</si>
  <si>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</si>
  <si>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</si>
  <si>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</si>
  <si>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</si>
  <si>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</si>
  <si>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</si>
  <si>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</si>
  <si>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</si>
  <si>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</si>
  <si>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</si>
  <si>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</si>
  <si>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</si>
  <si>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</si>
  <si>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</si>
  <si>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</si>
  <si>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</si>
  <si>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</si>
  <si>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</si>
  <si>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</si>
  <si>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</si>
  <si>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</si>
  <si>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</si>
  <si>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</si>
  <si>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</si>
  <si>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</si>
  <si>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</si>
  <si>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</si>
  <si>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</si>
  <si>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</si>
  <si>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</si>
  <si>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</si>
  <si>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</si>
  <si>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</si>
  <si>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</si>
  <si>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</si>
  <si>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</si>
  <si>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</si>
  <si>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</si>
  <si>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</si>
  <si>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</si>
  <si>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</si>
  <si>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</si>
  <si>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</si>
  <si>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</si>
  <si>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</si>
  <si>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</si>
  <si>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</si>
  <si>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</si>
  <si>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</si>
  <si>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</si>
  <si>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</si>
  <si>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</si>
  <si>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</si>
  <si>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</si>
  <si>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</si>
  <si>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</si>
  <si>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</si>
  <si>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</si>
  <si>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</si>
  <si>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</si>
  <si>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</si>
  <si>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</si>
  <si>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</si>
  <si>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</si>
  <si>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</si>
  <si>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</si>
  <si>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</si>
  <si>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</si>
  <si>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</si>
  <si>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</si>
  <si>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</si>
  <si>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</si>
  <si>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</si>
  <si>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</si>
  <si>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</si>
  <si>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</si>
  <si>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</si>
  <si>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</si>
  <si>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</si>
  <si>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</si>
  <si>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</si>
  <si>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</si>
  <si>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</si>
  <si>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</si>
  <si>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</si>
  <si>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</si>
  <si>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</si>
  <si>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</si>
  <si>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</si>
  <si>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</si>
  <si>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</si>
  <si>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</si>
  <si>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</si>
  <si>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</si>
  <si>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</si>
  <si>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</si>
  <si>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</si>
  <si>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</si>
  <si>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</si>
  <si>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</si>
  <si>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</si>
  <si>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</si>
  <si>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</si>
  <si>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</si>
  <si>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</si>
  <si>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</si>
  <si>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</si>
  <si>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</si>
  <si>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</si>
  <si>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</si>
  <si>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</si>
  <si>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</si>
  <si>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</si>
  <si>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</si>
  <si>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</si>
  <si>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</si>
  <si>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</si>
  <si>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</si>
  <si>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</si>
  <si>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</si>
  <si>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</si>
  <si>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</si>
  <si>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</si>
  <si>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</si>
  <si>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</si>
  <si>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</si>
  <si>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</si>
  <si>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</si>
  <si>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</si>
  <si>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</si>
  <si>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</si>
  <si>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</si>
  <si>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</si>
  <si>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</si>
  <si>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</si>
  <si>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</si>
  <si>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</si>
  <si>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</si>
  <si>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</si>
  <si>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</si>
  <si>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</si>
  <si>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</si>
  <si>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</si>
  <si>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</si>
  <si>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</si>
  <si>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</si>
  <si>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</si>
  <si>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</si>
  <si>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</si>
  <si>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</si>
  <si>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</si>
  <si>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</si>
  <si>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</si>
  <si>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</si>
  <si>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</si>
  <si>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</si>
  <si>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</si>
  <si>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</si>
  <si>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</si>
  <si>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</si>
  <si>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</si>
  <si>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</si>
  <si>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</si>
  <si>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</si>
  <si>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</si>
  <si>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</si>
  <si>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</si>
  <si>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</si>
  <si>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</si>
  <si>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</si>
  <si>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</si>
  <si>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</si>
  <si>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</si>
  <si>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</si>
  <si>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</si>
  <si>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</si>
  <si>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</si>
  <si>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</si>
  <si>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</si>
  <si>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</si>
  <si>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</si>
  <si>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</si>
  <si>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</si>
  <si>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</si>
  <si>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</si>
  <si>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</si>
  <si>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</si>
  <si>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</si>
  <si>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</si>
  <si>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</si>
  <si>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</si>
  <si>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</si>
  <si>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</si>
  <si>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</si>
  <si>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</si>
  <si>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</si>
  <si>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</si>
  <si>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</si>
  <si>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</si>
  <si>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</si>
  <si>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</si>
  <si>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</si>
  <si>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</si>
  <si>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</si>
  <si>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</si>
  <si>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</si>
  <si>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</si>
  <si>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</si>
  <si>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</si>
  <si>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</si>
  <si>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</si>
  <si>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</si>
  <si>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</si>
  <si>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</si>
  <si>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</si>
  <si>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</si>
  <si>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</si>
  <si>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</si>
  <si>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</si>
  <si>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</si>
  <si>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</si>
  <si>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</si>
  <si>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</si>
  <si>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</si>
  <si>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</si>
  <si>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</si>
  <si>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</si>
  <si>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</si>
  <si>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</si>
  <si>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</si>
  <si>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</si>
  <si>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</si>
  <si>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</si>
  <si>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</si>
  <si>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</si>
  <si>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</si>
  <si>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</si>
  <si>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</si>
  <si>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</si>
  <si>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</si>
  <si>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</si>
  <si>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</si>
  <si>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</si>
  <si>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</si>
  <si>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</si>
  <si>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</si>
  <si>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</si>
  <si>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</si>
  <si>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</si>
  <si>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</si>
  <si>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</si>
  <si>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</si>
  <si>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</si>
  <si>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</si>
  <si>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</si>
  <si>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</si>
  <si>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</si>
  <si>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</si>
  <si>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</si>
  <si>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</si>
  <si>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</si>
  <si>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</si>
  <si>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</si>
  <si>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</si>
  <si>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</si>
  <si>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</si>
  <si>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</si>
  <si>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</si>
  <si>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</si>
  <si>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</si>
  <si>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</si>
  <si>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</si>
  <si>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</si>
  <si>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</si>
  <si>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</si>
  <si>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</si>
  <si>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</si>
  <si>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</si>
  <si>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</si>
  <si>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</si>
  <si>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</si>
  <si>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</si>
  <si>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</si>
  <si>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</si>
  <si>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</si>
  <si>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</si>
  <si>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</si>
  <si>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</si>
  <si>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</si>
  <si>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</si>
  <si>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</si>
  <si>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</si>
  <si>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</si>
  <si>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</si>
  <si>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</si>
  <si>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</si>
  <si>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</si>
  <si>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</si>
  <si>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</si>
  <si>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</si>
  <si>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</si>
  <si>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</si>
  <si>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</si>
  <si>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</si>
  <si>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</si>
  <si>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</si>
  <si>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</si>
  <si>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</si>
  <si>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</si>
  <si>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</si>
  <si>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</si>
  <si>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</si>
  <si>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</si>
  <si>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</si>
  <si>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</si>
  <si>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</si>
  <si>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</si>
  <si>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</si>
  <si>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</si>
  <si>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</si>
  <si>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</si>
  <si>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</si>
  <si>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</si>
  <si>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</si>
  <si>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</si>
  <si>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</si>
  <si>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</si>
  <si>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</si>
  <si>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</si>
  <si>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</si>
  <si>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</si>
  <si>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</si>
  <si>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</si>
  <si>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</si>
  <si>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</si>
  <si>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</si>
  <si>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</si>
  <si>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</si>
  <si>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</si>
  <si>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</si>
  <si>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</si>
  <si>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</si>
  <si>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</si>
  <si>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</si>
  <si>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</si>
  <si>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</si>
  <si>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</si>
  <si>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</si>
  <si>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</si>
  <si>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</si>
  <si>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</si>
  <si>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</si>
  <si>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</si>
  <si>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</si>
  <si>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</si>
  <si>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</si>
  <si>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</si>
  <si>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</si>
  <si>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</si>
  <si>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</si>
  <si>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</si>
  <si>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</si>
  <si>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</si>
  <si>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</si>
  <si>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</si>
  <si>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</si>
  <si>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</si>
  <si>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</si>
  <si>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</si>
  <si>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</si>
  <si>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</si>
  <si>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</si>
  <si>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</si>
  <si>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</si>
  <si>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</si>
  <si>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</si>
  <si>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</si>
  <si>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</si>
  <si>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</si>
  <si>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</si>
  <si>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</si>
  <si>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</si>
  <si>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</si>
  <si>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</si>
  <si>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</si>
  <si>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</si>
  <si>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</si>
  <si>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</si>
  <si>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</si>
  <si>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</si>
  <si>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</si>
  <si>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</si>
  <si>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</si>
  <si>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</si>
  <si>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</si>
  <si>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</si>
  <si>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</si>
  <si>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</si>
  <si>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</si>
  <si>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</si>
  <si>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</si>
  <si>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</si>
  <si>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</si>
  <si>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</si>
  <si>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</si>
  <si>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</si>
  <si>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</si>
  <si>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</si>
  <si>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</si>
  <si>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</si>
  <si>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</si>
  <si>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</si>
  <si>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</si>
  <si>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</si>
  <si>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</si>
  <si>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</si>
  <si>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</si>
  <si>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</si>
  <si>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</si>
  <si>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</si>
  <si>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</si>
  <si>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</si>
  <si>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</si>
  <si>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</si>
  <si>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</si>
  <si>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</si>
  <si>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</si>
  <si>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</si>
  <si>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</si>
  <si>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</si>
  <si>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</si>
  <si>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</si>
  <si>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</si>
  <si>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</si>
  <si>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</si>
  <si>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</si>
  <si>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</si>
  <si>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</si>
  <si>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</si>
  <si>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</si>
  <si>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</si>
  <si>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</si>
  <si>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</si>
  <si>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</si>
  <si>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</si>
  <si>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</si>
  <si>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</si>
  <si>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</si>
  <si>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</si>
  <si>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</si>
  <si>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</si>
  <si>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</si>
  <si>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</si>
  <si>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</si>
  <si>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</si>
  <si>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</si>
  <si>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</si>
  <si>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</si>
  <si>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</si>
  <si>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</si>
  <si>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</si>
  <si>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</si>
  <si>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</si>
  <si>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</si>
  <si>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</si>
  <si>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</si>
  <si>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</si>
  <si>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</si>
  <si>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</si>
  <si>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</si>
  <si>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</si>
  <si>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</si>
  <si>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</si>
  <si>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</si>
  <si>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</si>
  <si>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</si>
  <si>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</si>
  <si>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</si>
  <si>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</si>
  <si>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</si>
  <si>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</si>
  <si>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</si>
  <si>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</si>
  <si>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</si>
  <si>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</si>
  <si>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</si>
  <si>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</si>
  <si>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</si>
  <si>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</si>
  <si>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</si>
  <si>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</si>
  <si>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</si>
  <si>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</si>
  <si>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</si>
  <si>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</si>
  <si>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</si>
  <si>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</si>
  <si>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</si>
  <si>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</si>
  <si>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</si>
  <si>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</si>
  <si>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</si>
  <si>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</si>
  <si>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</si>
  <si>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</si>
  <si>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</si>
  <si>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</si>
  <si>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</si>
  <si>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</si>
  <si>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</si>
  <si>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</si>
  <si>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</si>
  <si>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</si>
  <si>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</si>
  <si>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</si>
  <si>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</si>
  <si>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</si>
  <si>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</si>
  <si>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</si>
  <si>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</si>
  <si>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</si>
  <si>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</si>
  <si>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</si>
  <si>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</si>
  <si>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</si>
  <si>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</si>
  <si>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</si>
  <si>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</si>
  <si>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</si>
  <si>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</si>
  <si>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</si>
  <si>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</si>
  <si>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</si>
  <si>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</si>
  <si>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</si>
  <si>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</si>
  <si>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</si>
  <si>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</si>
  <si>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</si>
  <si>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</si>
  <si>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</si>
  <si>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</si>
  <si>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</si>
  <si>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</si>
  <si>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</si>
  <si>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</si>
  <si>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</si>
  <si>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</si>
  <si>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</si>
  <si>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</si>
  <si>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</si>
  <si>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</si>
  <si>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</si>
  <si>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</si>
  <si>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</si>
  <si>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</si>
  <si>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</si>
  <si>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</si>
  <si>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</si>
  <si>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</si>
  <si>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</si>
  <si>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</si>
  <si>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</si>
  <si>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</si>
  <si>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</si>
  <si>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</si>
  <si>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</si>
  <si>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</si>
  <si>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</si>
  <si>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</si>
  <si>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</si>
  <si>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</si>
  <si>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</si>
  <si>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</si>
  <si>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</si>
  <si>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</si>
  <si>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</si>
  <si>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</si>
  <si>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</si>
  <si>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</si>
  <si>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</si>
  <si>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</si>
  <si>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</si>
  <si>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</si>
  <si>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</si>
  <si>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</si>
  <si>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</si>
  <si>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</si>
  <si>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</si>
  <si>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</si>
  <si>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</si>
  <si>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</si>
  <si>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</si>
  <si>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</si>
  <si>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</si>
  <si>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</si>
  <si>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</si>
  <si>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</si>
  <si>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</si>
  <si>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</si>
  <si>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</si>
  <si>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</si>
  <si>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</si>
  <si>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</si>
  <si>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</si>
  <si>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</si>
  <si>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</si>
  <si>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</si>
  <si>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</si>
  <si>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</si>
  <si>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</si>
  <si>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</si>
  <si>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</si>
  <si>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</si>
  <si>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</si>
  <si>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</si>
  <si>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</si>
  <si>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</si>
  <si>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</si>
  <si>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</si>
  <si>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</si>
  <si>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</si>
  <si>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</si>
  <si>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</si>
  <si>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</si>
  <si>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</si>
  <si>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</si>
  <si>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</si>
  <si>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</si>
  <si>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</si>
  <si>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</si>
  <si>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</si>
  <si>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</si>
  <si>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</si>
  <si>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</si>
  <si>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</si>
  <si>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</si>
  <si>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</si>
  <si>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</si>
  <si>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</si>
  <si>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</si>
  <si>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</si>
  <si>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</si>
  <si>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</si>
  <si>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</si>
  <si>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</si>
  <si>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</si>
  <si>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</si>
  <si>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</si>
  <si>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</si>
  <si>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</si>
  <si>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</si>
  <si>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</si>
  <si>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</si>
  <si>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</si>
  <si>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</si>
  <si>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</si>
  <si>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</si>
  <si>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</si>
  <si>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</si>
  <si>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</si>
  <si>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</si>
  <si>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</si>
  <si>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</si>
  <si>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</si>
  <si>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</si>
  <si>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</si>
  <si>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</si>
  <si>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</si>
  <si>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</si>
  <si>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</si>
  <si>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</si>
  <si>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</si>
  <si>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</si>
  <si>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</si>
  <si>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</si>
  <si>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</si>
  <si>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</si>
  <si>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</si>
  <si>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</si>
  <si>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</si>
  <si>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</si>
  <si>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</si>
  <si>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</si>
  <si>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</si>
  <si>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</si>
  <si>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</si>
  <si>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</si>
  <si>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</si>
  <si>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</si>
  <si>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</si>
  <si>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</si>
  <si>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</si>
  <si>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</si>
  <si>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</si>
  <si>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</si>
  <si>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</si>
  <si>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</si>
  <si>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</si>
  <si>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</si>
  <si>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</si>
  <si>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</si>
  <si>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</si>
  <si>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</si>
  <si>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</si>
  <si>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</si>
  <si>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</si>
  <si>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</si>
  <si>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</si>
  <si>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</si>
  <si>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</si>
  <si>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</si>
  <si>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</si>
  <si>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</si>
  <si>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</si>
  <si>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</si>
  <si>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</si>
  <si>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</si>
  <si>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</si>
  <si>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</si>
  <si>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</si>
  <si>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</si>
  <si>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</si>
  <si>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</si>
  <si>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</si>
  <si>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</si>
  <si>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</si>
  <si>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</si>
  <si>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</si>
  <si>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</si>
  <si>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</si>
  <si>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</si>
  <si>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</si>
  <si>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</si>
  <si>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</si>
  <si>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</si>
  <si>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</si>
  <si>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</si>
  <si>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</si>
  <si>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</si>
  <si>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</si>
  <si>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</si>
  <si>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</si>
  <si>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</si>
  <si>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</si>
  <si>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</si>
  <si>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</si>
  <si>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</si>
  <si>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</si>
  <si>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</si>
  <si>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</si>
  <si>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</si>
  <si>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</si>
  <si>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</si>
  <si>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</si>
  <si>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</si>
  <si>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</si>
  <si>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</si>
  <si>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</si>
  <si>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</si>
  <si>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</si>
  <si>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</si>
  <si>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</si>
  <si>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</si>
  <si>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</si>
  <si>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</si>
  <si>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</si>
  <si>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</si>
  <si>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</si>
  <si>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</si>
  <si>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</si>
  <si>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</si>
  <si>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</si>
  <si>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</si>
  <si>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</si>
  <si>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</si>
  <si>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</si>
  <si>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</si>
  <si>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</si>
  <si>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</si>
  <si>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</si>
  <si>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</si>
  <si>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</si>
  <si>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</si>
  <si>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</si>
  <si>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</si>
  <si>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</si>
  <si>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</si>
  <si>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</si>
  <si>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</si>
  <si>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</si>
  <si>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</si>
  <si>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</si>
  <si>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</si>
  <si>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</si>
  <si>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</si>
  <si>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</si>
  <si>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</si>
  <si>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</si>
  <si>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</si>
  <si>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</si>
  <si>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</si>
  <si>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</si>
  <si>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</si>
  <si>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</si>
  <si>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</si>
  <si>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</si>
  <si>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</si>
  <si>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</si>
  <si>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</si>
  <si>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</si>
  <si>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</si>
  <si>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</si>
  <si>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</si>
  <si>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</si>
  <si>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</si>
  <si>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</si>
  <si>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</si>
  <si>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</si>
  <si>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</si>
  <si>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</si>
  <si>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</si>
  <si>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</si>
  <si>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</si>
  <si>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</si>
  <si>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</si>
  <si>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</si>
  <si>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</si>
  <si>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</si>
  <si>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</si>
  <si>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</si>
  <si>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</si>
  <si>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</si>
  <si>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</si>
  <si>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</si>
  <si>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</si>
  <si>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</si>
  <si>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</si>
  <si>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</si>
  <si>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</si>
  <si>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</si>
  <si>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</si>
  <si>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</si>
  <si>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</si>
  <si>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</si>
  <si>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</si>
  <si>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</si>
  <si>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</si>
  <si>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</si>
  <si>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</si>
  <si>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</si>
  <si>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</si>
  <si>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</si>
  <si>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</si>
  <si>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</si>
  <si>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</si>
  <si>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</si>
  <si>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</si>
  <si>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</si>
  <si>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</si>
  <si>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</si>
  <si>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</si>
  <si>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</si>
  <si>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</si>
  <si>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</si>
  <si>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</si>
  <si>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</si>
  <si>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</si>
  <si>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</si>
  <si>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</si>
  <si>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</si>
  <si>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</si>
  <si>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</si>
  <si>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</si>
  <si>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</si>
  <si>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</si>
  <si>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</si>
  <si>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</si>
  <si>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</si>
  <si>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</si>
  <si>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</si>
  <si>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</si>
  <si>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</si>
  <si>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</si>
  <si>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</si>
  <si>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</si>
  <si>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</si>
  <si>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</si>
  <si>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</si>
  <si>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</si>
  <si>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</si>
  <si>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</si>
  <si>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</si>
  <si>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</si>
  <si>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</si>
  <si>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</si>
  <si>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</si>
  <si>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</si>
  <si>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</si>
  <si>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</si>
  <si>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</si>
  <si>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</si>
  <si>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</si>
  <si>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</si>
  <si>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</si>
  <si>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</si>
  <si>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</si>
  <si>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</si>
  <si>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</si>
  <si>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</si>
  <si>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</si>
  <si>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</si>
  <si>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</si>
  <si>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</si>
  <si>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</si>
  <si>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</si>
  <si>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</si>
  <si>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</si>
  <si>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</si>
  <si>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</si>
  <si>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</si>
  <si>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</si>
  <si>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</si>
  <si>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</si>
  <si>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</si>
  <si>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</si>
  <si>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</si>
  <si>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</si>
  <si>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</si>
  <si>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</si>
  <si>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</si>
  <si>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</si>
  <si>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</si>
  <si>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</si>
  <si>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</si>
  <si>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</si>
  <si>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</si>
  <si>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</si>
  <si>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</si>
  <si>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</si>
  <si>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</si>
  <si>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</si>
  <si>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</si>
  <si>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</si>
  <si>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</si>
  <si>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</si>
  <si>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</si>
  <si>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</si>
  <si>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</si>
  <si>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</si>
  <si>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</si>
  <si>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</si>
  <si>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</si>
  <si>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</si>
  <si>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</si>
  <si>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</si>
  <si>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</si>
  <si>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</si>
  <si>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</si>
  <si>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</si>
  <si>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</si>
  <si>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</si>
  <si>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</si>
  <si>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</si>
  <si>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</si>
  <si>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</si>
  <si>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</si>
  <si>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</si>
  <si>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</si>
  <si>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</si>
  <si>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</si>
  <si>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</si>
  <si>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</si>
  <si>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</si>
  <si>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</si>
  <si>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</si>
  <si>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</si>
  <si>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</si>
  <si>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</si>
  <si>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</si>
  <si>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</si>
  <si>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</si>
  <si>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</si>
  <si>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</si>
  <si>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</si>
  <si>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</si>
  <si>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</si>
  <si>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</si>
  <si>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</si>
  <si>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</si>
  <si>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</si>
  <si>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</si>
  <si>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</si>
  <si>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</si>
  <si>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</si>
  <si>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</si>
  <si>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</si>
  <si>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</si>
  <si>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</si>
  <si>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</si>
  <si>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</si>
  <si>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</si>
  <si>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</si>
  <si>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</si>
  <si>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</si>
  <si>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</si>
  <si>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</si>
  <si>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</si>
  <si>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</si>
  <si>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</si>
  <si>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</si>
  <si>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</si>
  <si>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</si>
  <si>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</si>
  <si>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</si>
  <si>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</si>
  <si>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</si>
  <si>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</si>
  <si>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</si>
  <si>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</si>
  <si>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</si>
  <si>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</si>
  <si>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</si>
  <si>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</si>
  <si>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</si>
  <si>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</si>
  <si>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</si>
  <si>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</si>
  <si>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</si>
  <si>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</si>
  <si>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</si>
  <si>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</si>
  <si>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</si>
  <si>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</si>
  <si>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</si>
  <si>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</si>
  <si>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</si>
  <si>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</si>
  <si>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</si>
  <si>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</si>
  <si>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</si>
  <si>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</si>
  <si>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</si>
  <si>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</si>
  <si>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</si>
  <si>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</si>
  <si>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</si>
  <si>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</si>
  <si>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</si>
  <si>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</si>
  <si>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</si>
  <si>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</si>
  <si>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</si>
  <si>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</si>
  <si>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</si>
  <si>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</si>
  <si>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</si>
  <si>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</si>
  <si>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</si>
  <si>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</si>
  <si>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</si>
  <si>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</si>
  <si>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</si>
  <si>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</si>
  <si>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</si>
  <si>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</si>
  <si>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</si>
  <si>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</si>
  <si>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</si>
  <si>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</si>
  <si>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</si>
  <si>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</si>
  <si>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</si>
  <si>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</si>
  <si>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</si>
  <si>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</si>
  <si>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</si>
  <si>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</si>
  <si>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</si>
  <si>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</si>
  <si>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</si>
  <si>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</si>
  <si>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</si>
  <si>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</si>
  <si>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</si>
  <si>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</si>
  <si>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</si>
  <si>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</si>
  <si>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</si>
  <si>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</si>
  <si>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</si>
  <si>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</si>
  <si>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</si>
  <si>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</si>
  <si>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</si>
  <si>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</si>
  <si>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</si>
  <si>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</si>
  <si>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</si>
  <si>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</si>
  <si>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</si>
  <si>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</si>
  <si>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</si>
  <si>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</si>
  <si>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</si>
  <si>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</si>
  <si>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</si>
  <si>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</si>
  <si>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</si>
  <si>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</si>
  <si>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</si>
  <si>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</si>
  <si>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</si>
  <si>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</si>
  <si>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</si>
  <si>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</si>
  <si>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</si>
  <si>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</si>
  <si>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</si>
  <si>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</si>
  <si>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</si>
  <si>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</si>
  <si>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</si>
  <si>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</si>
  <si>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</si>
  <si>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</si>
  <si>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</si>
  <si>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</si>
  <si>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</si>
  <si>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</si>
  <si>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</si>
  <si>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</si>
  <si>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</si>
  <si>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</si>
  <si>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</si>
  <si>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</si>
  <si>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</si>
  <si>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</si>
  <si>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</si>
  <si>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</si>
  <si>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</si>
  <si>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</si>
  <si>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</si>
  <si>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</si>
  <si>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</si>
  <si>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</si>
  <si>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</si>
  <si>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</si>
  <si>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</si>
  <si>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</si>
  <si>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</si>
  <si>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</si>
  <si>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</si>
  <si>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</si>
  <si>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</si>
  <si>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</si>
  <si>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</si>
  <si>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</si>
  <si>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</si>
  <si>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</si>
  <si>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</si>
  <si>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</si>
  <si>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</si>
  <si>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</si>
  <si>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</si>
  <si>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</si>
  <si>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</si>
  <si>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</si>
  <si>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</si>
  <si>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</si>
  <si>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</si>
  <si>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</si>
  <si>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</si>
  <si>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</si>
  <si>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</si>
  <si>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</si>
  <si>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</si>
  <si>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</si>
  <si>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</si>
  <si>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</si>
  <si>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</si>
  <si>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</si>
  <si>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</si>
  <si>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</si>
  <si>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</si>
  <si>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</si>
  <si>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</si>
  <si>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</si>
  <si>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</si>
  <si>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</si>
  <si>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</si>
  <si>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</si>
  <si>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</si>
  <si>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</si>
  <si>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</si>
  <si>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</si>
  <si>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</si>
  <si>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</si>
  <si>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</si>
  <si>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</si>
  <si>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</si>
  <si>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</si>
  <si>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</si>
  <si>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</si>
  <si>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</si>
  <si>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</si>
  <si>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</si>
  <si>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</si>
  <si>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</si>
  <si>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</si>
  <si>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</si>
  <si>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</si>
  <si>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</si>
  <si>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</si>
  <si>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</si>
  <si>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</si>
  <si>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</si>
  <si>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</si>
  <si>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</si>
  <si>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</si>
  <si>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</si>
  <si>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</si>
  <si>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</si>
  <si>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</si>
  <si>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</si>
  <si>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</si>
  <si>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</si>
  <si>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</si>
  <si>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</si>
  <si>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</si>
  <si>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</si>
  <si>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</si>
  <si>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</si>
  <si>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</si>
  <si>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</si>
  <si>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</si>
  <si>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</si>
  <si>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</si>
  <si>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</si>
  <si>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</si>
  <si>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</si>
  <si>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</si>
  <si>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</si>
  <si>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</si>
  <si>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</si>
  <si>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</si>
  <si>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</si>
  <si>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</si>
  <si>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</si>
  <si>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</si>
  <si>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</si>
  <si>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</si>
  <si>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</si>
  <si>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</si>
  <si>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</si>
  <si>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</si>
  <si>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</si>
  <si>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</si>
  <si>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</si>
  <si>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</si>
  <si>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</si>
  <si>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</si>
  <si>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</si>
  <si>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</si>
  <si>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</si>
  <si>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</si>
  <si>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</si>
  <si>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</si>
  <si>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</si>
  <si>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</si>
  <si>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</si>
  <si>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</si>
  <si>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</si>
  <si>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</si>
  <si>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</si>
  <si>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</si>
  <si>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</si>
  <si>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</si>
  <si>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</si>
  <si>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</si>
  <si>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</si>
  <si>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</si>
  <si>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</si>
  <si>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</si>
  <si>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</si>
  <si>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</si>
  <si>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</si>
  <si>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</si>
  <si>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</si>
  <si>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</si>
  <si>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</si>
  <si>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</si>
  <si>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</si>
  <si>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</si>
  <si>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</si>
  <si>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</si>
  <si>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</si>
  <si>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</si>
  <si>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</si>
  <si>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</si>
  <si>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</si>
  <si>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</si>
  <si>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</si>
  <si>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</si>
  <si>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</si>
  <si>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</si>
  <si>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</si>
  <si>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</si>
  <si>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</si>
  <si>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</si>
  <si>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</si>
  <si>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</si>
  <si>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</si>
  <si>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</si>
  <si>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</si>
  <si>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</si>
  <si>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</si>
  <si>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</si>
  <si>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</si>
  <si>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</si>
  <si>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</si>
  <si>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</si>
  <si>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</si>
  <si>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</si>
  <si>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</si>
  <si>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</si>
  <si>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</si>
  <si>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</si>
  <si>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</si>
  <si>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</si>
  <si>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</si>
  <si>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</si>
  <si>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</si>
  <si>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</si>
  <si>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</si>
  <si>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</si>
  <si>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</si>
  <si>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</si>
  <si>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</si>
  <si>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</si>
  <si>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</si>
  <si>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</si>
  <si>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</si>
  <si>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</si>
  <si>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</si>
  <si>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</si>
  <si>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</si>
  <si>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</si>
  <si>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</si>
  <si>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</si>
  <si>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</si>
  <si>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</si>
  <si>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</si>
  <si>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</si>
  <si>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</si>
  <si>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</si>
  <si>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</si>
  <si>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</si>
  <si>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</si>
  <si>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</si>
  <si>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</si>
  <si>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</si>
  <si>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</si>
  <si>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</si>
  <si>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</si>
  <si>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</si>
  <si>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</si>
  <si>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</si>
  <si>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</si>
  <si>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</si>
  <si>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</si>
  <si>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</si>
  <si>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</si>
  <si>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</si>
  <si>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</si>
  <si>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</si>
  <si>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</si>
  <si>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</si>
  <si>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</si>
  <si>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</si>
  <si>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</si>
  <si>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</si>
  <si>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</si>
  <si>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</si>
  <si>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</si>
  <si>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</si>
  <si>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</si>
  <si>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</si>
  <si>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</si>
  <si>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</si>
  <si>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</si>
  <si>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</si>
  <si>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</si>
  <si>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</si>
  <si>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</si>
  <si>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</si>
  <si>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</si>
  <si>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</si>
  <si>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</si>
  <si>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</si>
  <si>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</si>
  <si>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</si>
  <si>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</si>
  <si>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</si>
  <si>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</si>
  <si>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</si>
  <si>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</si>
  <si>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</si>
  <si>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</si>
  <si>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</si>
  <si>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</si>
  <si>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</si>
  <si>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</si>
  <si>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</si>
  <si>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</si>
  <si>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</si>
  <si>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</si>
  <si>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</si>
  <si>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</si>
  <si>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</si>
  <si>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</si>
  <si>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</si>
  <si>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</si>
  <si>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</si>
  <si>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</si>
  <si>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</si>
  <si>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</si>
  <si>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</si>
  <si>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</si>
  <si>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</si>
  <si>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</si>
  <si>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</si>
  <si>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</si>
  <si>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</si>
  <si>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</si>
  <si>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</si>
  <si>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</si>
  <si>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</si>
  <si>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</si>
  <si>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</si>
  <si>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</si>
  <si>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</si>
  <si>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</si>
  <si>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</si>
  <si>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</si>
  <si>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</si>
  <si>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</si>
  <si>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</si>
  <si>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</si>
  <si>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</si>
  <si>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</si>
  <si>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</si>
  <si>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</si>
  <si>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</si>
  <si>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</si>
  <si>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</si>
  <si>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</si>
  <si>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</si>
  <si>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</si>
  <si>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</si>
  <si>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</si>
  <si>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</si>
  <si>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</si>
  <si>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</si>
  <si>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</si>
  <si>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</si>
  <si>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</si>
  <si>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</si>
  <si>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</si>
  <si>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</si>
  <si>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</si>
  <si>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</si>
  <si>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</si>
  <si>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</si>
  <si>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</si>
  <si>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</si>
  <si>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</si>
  <si>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</si>
  <si>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</si>
  <si>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</si>
  <si>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</si>
  <si>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</si>
  <si>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</si>
  <si>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</si>
  <si>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</si>
  <si>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</si>
  <si>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</si>
  <si>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</si>
  <si>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</si>
  <si>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</si>
  <si>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</si>
  <si>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</si>
  <si>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</si>
  <si>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</si>
  <si>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</si>
  <si>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</si>
  <si>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</si>
  <si>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</si>
  <si>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</si>
  <si>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</si>
  <si>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</si>
  <si>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</si>
  <si>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</si>
  <si>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</si>
  <si>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</si>
  <si>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</si>
  <si>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</si>
  <si>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</si>
  <si>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</si>
  <si>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</si>
  <si>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</si>
  <si>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</si>
  <si>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</si>
  <si>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</si>
  <si>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</si>
  <si>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</si>
  <si>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</si>
  <si>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</si>
  <si>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</si>
  <si>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</si>
  <si>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</si>
  <si>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</si>
  <si>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</si>
  <si>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</si>
  <si>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</si>
  <si>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</si>
  <si>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</si>
  <si>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</si>
  <si>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</si>
  <si>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</si>
  <si>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</si>
  <si>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</si>
  <si>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</si>
  <si>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</si>
  <si>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</si>
  <si>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</si>
  <si>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</si>
  <si>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</si>
  <si>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</si>
  <si>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</si>
  <si>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</si>
  <si>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</si>
  <si>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</si>
  <si>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</si>
  <si>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</si>
  <si>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</si>
  <si>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</si>
  <si>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</si>
  <si>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</si>
  <si>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</si>
  <si>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</si>
  <si>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</si>
  <si>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</si>
  <si>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</si>
  <si>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</si>
  <si>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</si>
  <si>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</si>
  <si>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</si>
  <si>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</si>
  <si>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</si>
  <si>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</si>
  <si>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</si>
  <si>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</si>
  <si>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</si>
  <si>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</si>
  <si>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</si>
  <si>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</si>
  <si>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</si>
  <si>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</si>
  <si>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</si>
  <si>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</si>
  <si>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</si>
  <si>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</si>
  <si>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</si>
  <si>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</si>
  <si>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</si>
  <si>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</si>
  <si>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</si>
  <si>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</si>
  <si>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</si>
  <si>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</si>
  <si>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</si>
  <si>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</si>
  <si>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</si>
  <si>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</si>
  <si>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</si>
  <si>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</si>
  <si>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</si>
  <si>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</si>
  <si>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</si>
  <si>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</si>
  <si>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</si>
  <si>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</si>
  <si>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</si>
  <si>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</si>
  <si>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</si>
  <si>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</si>
  <si>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</si>
  <si>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</si>
  <si>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</si>
  <si>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</si>
  <si>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</si>
  <si>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</si>
  <si>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</si>
  <si>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</si>
  <si>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</si>
  <si>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</si>
  <si>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</si>
  <si>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</si>
  <si>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</si>
  <si>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</si>
  <si>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</si>
  <si>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</si>
  <si>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</si>
  <si>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</si>
  <si>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</si>
  <si>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</si>
  <si>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</si>
  <si>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</si>
  <si>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</si>
  <si>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</si>
  <si>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</si>
  <si>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</si>
  <si>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</si>
  <si>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</si>
  <si>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</si>
  <si>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</si>
  <si>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</si>
  <si>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</si>
  <si>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</si>
  <si>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</si>
  <si>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</si>
  <si>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</si>
  <si>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</si>
  <si>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</si>
  <si>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</si>
  <si>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</si>
  <si>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</si>
  <si>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</si>
  <si>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</si>
  <si>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</si>
  <si>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</si>
  <si>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</si>
  <si>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</si>
  <si>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</si>
  <si>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</si>
  <si>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</si>
  <si>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</si>
  <si>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</si>
  <si>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</si>
  <si>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</si>
  <si>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</si>
  <si>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</si>
  <si>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</si>
  <si>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</si>
  <si>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</si>
  <si>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</si>
  <si>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</si>
  <si>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</si>
  <si>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</si>
  <si>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</si>
  <si>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</si>
  <si>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</si>
  <si>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</si>
  <si>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</si>
  <si>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</si>
  <si>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</si>
  <si>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</si>
  <si>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</si>
  <si>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</si>
  <si>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</si>
  <si>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</si>
  <si>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</si>
  <si>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</si>
  <si>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</si>
  <si>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</si>
  <si>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</si>
  <si>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</si>
  <si>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</si>
  <si>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</si>
  <si>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</si>
  <si>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</si>
  <si>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</si>
  <si>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</si>
  <si>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</si>
  <si>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</si>
  <si>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</si>
  <si>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</si>
  <si>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</si>
  <si>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</si>
  <si>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</si>
  <si>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</si>
  <si>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</si>
  <si>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</si>
  <si>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</si>
  <si>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</si>
  <si>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</si>
  <si>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</si>
  <si>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</si>
  <si>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</si>
  <si>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</si>
  <si>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</si>
  <si>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</si>
  <si>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</si>
  <si>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</si>
  <si>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</si>
  <si>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</si>
  <si>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</si>
  <si>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</si>
  <si>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</si>
  <si>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</si>
  <si>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</si>
  <si>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</si>
  <si>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</si>
  <si>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</si>
  <si>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</si>
  <si>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</si>
  <si>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</si>
  <si>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</si>
  <si>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</si>
  <si>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</si>
  <si>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</si>
  <si>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</si>
  <si>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</si>
  <si>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</si>
  <si>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</si>
  <si>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</si>
  <si>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</si>
  <si>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</si>
  <si>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</si>
  <si>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</si>
  <si>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</si>
  <si>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</si>
  <si>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</si>
  <si>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</si>
  <si>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</si>
  <si>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</si>
  <si>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</si>
  <si>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</si>
  <si>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</si>
  <si>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</si>
  <si>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</si>
  <si>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</si>
  <si>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</si>
  <si>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</si>
  <si>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</si>
  <si>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</si>
  <si>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</si>
  <si>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</si>
  <si>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</si>
  <si>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</si>
  <si>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</si>
  <si>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</si>
  <si>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</si>
  <si>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</si>
  <si>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</si>
  <si>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</si>
  <si>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</si>
  <si>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</si>
  <si>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</si>
  <si>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</si>
  <si>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</si>
  <si>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</si>
  <si>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</si>
  <si>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</si>
  <si>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</si>
  <si>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</si>
  <si>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</si>
  <si>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</si>
  <si>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</si>
  <si>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</si>
  <si>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</si>
  <si>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</si>
  <si>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</si>
  <si>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</si>
  <si>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</si>
  <si>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</si>
  <si>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</si>
  <si>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</si>
  <si>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</si>
  <si>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</si>
  <si>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</si>
  <si>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</si>
  <si>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</si>
  <si>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</si>
  <si>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</si>
  <si>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</si>
  <si>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</si>
  <si>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</si>
  <si>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</si>
  <si>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</si>
  <si>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</si>
  <si>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</si>
  <si>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</si>
  <si>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</si>
  <si>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</si>
  <si>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</si>
  <si>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</si>
  <si>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</si>
  <si>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</si>
  <si>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</si>
  <si>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</si>
  <si>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</si>
  <si>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</si>
  <si>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</si>
  <si>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</si>
  <si>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</si>
  <si>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</si>
  <si>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</si>
  <si>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</si>
  <si>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</si>
  <si>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</si>
  <si>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</si>
  <si>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</si>
  <si>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</si>
  <si>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</si>
  <si>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</si>
  <si>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</si>
  <si>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</si>
  <si>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</si>
  <si>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</si>
  <si>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</si>
  <si>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</si>
  <si>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</si>
  <si>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</si>
  <si>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</si>
  <si>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</si>
  <si>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</si>
  <si>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</si>
  <si>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</si>
  <si>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</si>
  <si>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</si>
  <si>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</si>
  <si>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</si>
  <si>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</si>
  <si>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</si>
  <si>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</si>
  <si>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</si>
  <si>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</si>
  <si>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</si>
  <si>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</si>
  <si>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</si>
  <si>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</si>
  <si>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</si>
  <si>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</si>
  <si>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</si>
  <si>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</si>
  <si>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</si>
  <si>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</si>
  <si>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</si>
  <si>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</si>
  <si>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</si>
  <si>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</si>
  <si>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</si>
  <si>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</si>
  <si>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</si>
  <si>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</si>
  <si>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</si>
  <si>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</si>
  <si>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</si>
  <si>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</si>
  <si>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</si>
  <si>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</si>
  <si>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</si>
  <si>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</si>
  <si>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</si>
  <si>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</si>
  <si>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</si>
  <si>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</si>
  <si>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</si>
  <si>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</si>
  <si>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</si>
  <si>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</si>
  <si>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</si>
  <si>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</si>
  <si>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</si>
  <si>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</si>
  <si>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</si>
  <si>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</si>
  <si>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</si>
  <si>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</si>
  <si>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</si>
  <si>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</si>
  <si>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</si>
  <si>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</si>
  <si>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</si>
  <si>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</si>
  <si>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</si>
  <si>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</si>
  <si>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</si>
  <si>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</si>
  <si>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</si>
  <si>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</si>
  <si>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</si>
  <si>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</si>
  <si>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</si>
  <si>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</si>
  <si>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</si>
  <si>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</si>
  <si>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</si>
  <si>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</si>
  <si>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</si>
  <si>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</si>
  <si>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</si>
  <si>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</si>
  <si>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</si>
  <si>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</si>
  <si>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</si>
  <si>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</si>
  <si>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</si>
  <si>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</si>
  <si>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</si>
  <si>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</si>
  <si>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</si>
  <si>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</si>
  <si>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</si>
  <si>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</si>
  <si>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</si>
  <si>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</si>
  <si>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</si>
  <si>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</si>
  <si>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</si>
  <si>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</si>
  <si>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</si>
  <si>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</si>
  <si>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</si>
  <si>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</si>
  <si>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</si>
  <si>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</si>
  <si>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</si>
  <si>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</si>
  <si>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</si>
  <si>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</si>
  <si>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</si>
  <si>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</si>
  <si>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</si>
  <si>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</si>
  <si>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</si>
  <si>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</si>
  <si>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</si>
  <si>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</si>
  <si>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</si>
  <si>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</si>
  <si>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</si>
  <si>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</si>
  <si>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</si>
  <si>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</si>
  <si>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</si>
  <si>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</si>
  <si>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</si>
  <si>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</si>
  <si>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</si>
  <si>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</si>
  <si>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</si>
  <si>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</si>
  <si>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</si>
  <si>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</si>
  <si>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</si>
  <si>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</si>
  <si>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</si>
  <si>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</si>
  <si>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</si>
  <si>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</si>
  <si>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</si>
  <si>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</si>
  <si>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</si>
  <si>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</si>
  <si>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</si>
  <si>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</si>
  <si>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</si>
  <si>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</si>
  <si>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</si>
  <si>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</si>
  <si>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</si>
  <si>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</si>
  <si>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</si>
  <si>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</si>
  <si>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</si>
  <si>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</si>
  <si>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</si>
  <si>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</si>
  <si>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</si>
  <si>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</si>
  <si>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</si>
  <si>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</si>
  <si>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</si>
  <si>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</si>
  <si>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</si>
  <si>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</si>
  <si>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</si>
  <si>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</si>
  <si>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</si>
  <si>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</si>
  <si>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</si>
  <si>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</si>
  <si>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</si>
  <si>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</si>
  <si>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</si>
  <si>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</si>
  <si>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</si>
  <si>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</si>
  <si>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</si>
  <si>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</si>
  <si>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</si>
  <si>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</si>
  <si>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</si>
  <si>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</si>
  <si>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</si>
  <si>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</si>
  <si>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</si>
  <si>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</si>
  <si>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</si>
  <si>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</si>
  <si>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</si>
  <si>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</si>
  <si>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</si>
  <si>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</si>
  <si>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</si>
  <si>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</si>
  <si>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</si>
  <si>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</si>
  <si>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</si>
  <si>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</si>
  <si>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</si>
  <si>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</si>
  <si>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</si>
  <si>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</si>
  <si>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</si>
  <si>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</si>
  <si>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</si>
  <si>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</si>
  <si>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</si>
  <si>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</si>
  <si>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</si>
  <si>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</si>
  <si>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</si>
  <si>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</si>
  <si>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</si>
  <si>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</si>
  <si>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</si>
  <si>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</si>
  <si>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</si>
  <si>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</si>
  <si>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</si>
  <si>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</si>
  <si>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</si>
  <si>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</si>
  <si>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</si>
  <si>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</si>
  <si>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</si>
  <si>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</si>
  <si>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</si>
  <si>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</si>
  <si>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</si>
  <si>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</si>
  <si>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</si>
  <si>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</si>
  <si>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</si>
  <si>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</si>
  <si>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</si>
  <si>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</si>
  <si>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</si>
  <si>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</si>
  <si>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</si>
  <si>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</si>
  <si>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</si>
  <si>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</si>
  <si>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</si>
  <si>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</si>
  <si>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</si>
  <si>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</si>
  <si>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</si>
  <si>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</si>
  <si>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</si>
  <si>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</si>
  <si>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</si>
  <si>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</si>
  <si>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</si>
  <si>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</si>
  <si>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</si>
  <si>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</si>
  <si>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</si>
  <si>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</si>
  <si>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</si>
  <si>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</si>
  <si>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</si>
  <si>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</si>
  <si>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</si>
  <si>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</si>
  <si>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</si>
  <si>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</si>
  <si>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</si>
  <si>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</si>
  <si>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</si>
  <si>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</si>
  <si>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</si>
  <si>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</si>
  <si>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</si>
  <si>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</si>
  <si>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</si>
  <si>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</si>
  <si>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</si>
  <si>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</si>
  <si>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</si>
  <si>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</si>
  <si>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</si>
  <si>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</si>
  <si>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</si>
  <si>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</si>
  <si>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</si>
  <si>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</si>
  <si>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</si>
  <si>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</si>
  <si>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</si>
  <si>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</si>
  <si>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</si>
  <si>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</si>
  <si>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</si>
  <si>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</si>
  <si>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</si>
  <si>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</si>
  <si>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</si>
  <si>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</si>
  <si>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</si>
  <si>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</si>
  <si>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</si>
  <si>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</si>
  <si>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</si>
  <si>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</si>
  <si>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</si>
  <si>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</si>
  <si>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</si>
  <si>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</si>
  <si>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</si>
  <si>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</si>
  <si>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</si>
  <si>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</si>
  <si>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</si>
  <si>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</si>
  <si>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</si>
  <si>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</si>
  <si>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</si>
  <si>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</si>
  <si>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</si>
  <si>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</si>
  <si>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</si>
  <si>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</si>
  <si>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</si>
  <si>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</si>
  <si>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</si>
  <si>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</si>
  <si>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</si>
  <si>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</si>
  <si>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</si>
  <si>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</si>
  <si>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</si>
  <si>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</si>
  <si>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</si>
  <si>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</si>
  <si>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</si>
  <si>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</si>
  <si>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</si>
  <si>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</si>
  <si>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</si>
  <si>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</si>
  <si>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</si>
  <si>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</si>
  <si>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</si>
  <si>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</si>
  <si>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</si>
  <si>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</si>
  <si>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</si>
  <si>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</si>
  <si>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</si>
  <si>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</si>
  <si>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</si>
  <si>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</si>
  <si>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</si>
  <si>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</si>
  <si>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</si>
  <si>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</si>
  <si>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</si>
  <si>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</si>
  <si>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</si>
  <si>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</si>
  <si>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</si>
  <si>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</si>
  <si>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</si>
  <si>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</si>
  <si>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</si>
  <si>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</si>
  <si>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</si>
  <si>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</si>
  <si>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</si>
  <si>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</si>
  <si>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</si>
  <si>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</si>
  <si>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</si>
  <si>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</si>
  <si>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</si>
  <si>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</si>
  <si>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</si>
  <si>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</si>
  <si>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</si>
  <si>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</si>
  <si>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</si>
  <si>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</si>
  <si>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</si>
  <si>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</si>
  <si>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</si>
  <si>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</si>
  <si>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</si>
  <si>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</si>
  <si>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</si>
  <si>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</si>
  <si>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</si>
  <si>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</si>
  <si>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</si>
  <si>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</si>
  <si>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</si>
  <si>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</si>
  <si>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</si>
  <si>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</si>
  <si>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</si>
  <si>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</si>
  <si>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</si>
  <si>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</si>
  <si>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</si>
  <si>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</si>
  <si>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</si>
  <si>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</si>
  <si>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</si>
  <si>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</si>
  <si>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</si>
  <si>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</si>
  <si>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</si>
  <si>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</si>
  <si>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</si>
  <si>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</si>
  <si>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</si>
  <si>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</si>
  <si>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</si>
  <si>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</si>
  <si>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</si>
  <si>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</si>
  <si>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</si>
  <si>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</si>
  <si>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</si>
  <si>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</si>
  <si>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</si>
  <si>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</si>
  <si>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</si>
  <si>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</si>
  <si>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</si>
  <si>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</si>
  <si>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</si>
  <si>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</si>
  <si>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</si>
  <si>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</si>
  <si>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</si>
  <si>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</si>
  <si>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</si>
  <si>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</si>
  <si>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</si>
  <si>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</si>
  <si>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</si>
  <si>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</si>
  <si>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</si>
  <si>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</si>
  <si>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</si>
  <si>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</si>
  <si>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</si>
  <si>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</si>
  <si>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</si>
  <si>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</si>
  <si>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</si>
  <si>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</si>
  <si>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</si>
  <si>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</si>
  <si>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</si>
  <si>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</si>
  <si>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</si>
  <si>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</si>
  <si>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</si>
  <si>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</si>
  <si>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</si>
  <si>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</si>
  <si>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</si>
  <si>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</si>
  <si>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</si>
  <si>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</si>
  <si>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</si>
  <si>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</si>
  <si>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</si>
  <si>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</si>
  <si>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</si>
  <si>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</si>
  <si>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</si>
  <si>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</si>
  <si>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</si>
  <si>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</si>
  <si>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</si>
  <si>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</si>
  <si>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</si>
  <si>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</si>
  <si>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</si>
  <si>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</si>
  <si>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</si>
  <si>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</si>
  <si>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</si>
  <si>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</si>
  <si>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</si>
  <si>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</si>
  <si>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</si>
  <si>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</si>
  <si>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</si>
  <si>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</si>
  <si>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</si>
  <si>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</si>
  <si>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</si>
  <si>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</si>
  <si>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</si>
  <si>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</si>
  <si>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</si>
  <si>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</si>
  <si>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</si>
  <si>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</si>
  <si>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</si>
  <si>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</si>
  <si>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</si>
  <si>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</si>
  <si>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</si>
  <si>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</si>
  <si>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</si>
  <si>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</si>
  <si>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</si>
  <si>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</si>
  <si>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</si>
  <si>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</si>
  <si>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</si>
  <si>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</si>
  <si>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</si>
  <si>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</si>
  <si>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</si>
  <si>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</si>
  <si>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</si>
  <si>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</si>
  <si>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</si>
  <si>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</si>
  <si>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</si>
  <si>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</si>
  <si>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</si>
  <si>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</si>
  <si>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</si>
  <si>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</si>
  <si>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</si>
  <si>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</si>
  <si>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</si>
  <si>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</si>
  <si>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</si>
  <si>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</si>
  <si>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</si>
  <si>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</si>
  <si>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</si>
  <si>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</si>
  <si>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</si>
  <si>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</si>
  <si>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</si>
  <si>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</si>
  <si>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</si>
  <si>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</si>
  <si>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</si>
  <si>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</si>
  <si>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</si>
  <si>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</si>
  <si>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</si>
  <si>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</si>
  <si>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</si>
  <si>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</si>
  <si>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</si>
  <si>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</si>
  <si>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</si>
  <si>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</si>
  <si>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</si>
  <si>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</si>
  <si>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</si>
  <si>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</si>
  <si>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</si>
  <si>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</si>
  <si>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</si>
  <si>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</si>
  <si>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</si>
  <si>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</si>
  <si>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</si>
  <si>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</si>
  <si>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</si>
  <si>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</si>
  <si>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</si>
  <si>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</si>
  <si>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</si>
  <si>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</si>
  <si>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</si>
  <si>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</si>
  <si>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</si>
  <si>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</si>
  <si>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</si>
  <si>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</si>
  <si>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</si>
  <si>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</si>
  <si>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</si>
  <si>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</si>
  <si>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</si>
  <si>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</si>
  <si>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</si>
  <si>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</si>
  <si>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</si>
  <si>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</si>
  <si>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</si>
  <si>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</si>
  <si>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</si>
  <si>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</si>
  <si>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</si>
  <si>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</si>
  <si>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</si>
  <si>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</si>
  <si>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</si>
  <si>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</si>
  <si>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</si>
  <si>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</si>
  <si>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</si>
  <si>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</si>
  <si>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</si>
  <si>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</si>
  <si>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</si>
  <si>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</si>
  <si>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</si>
  <si>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</si>
  <si>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</si>
  <si>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</si>
  <si>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</si>
  <si>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</si>
  <si>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</si>
  <si>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</si>
  <si>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</si>
  <si>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</si>
  <si>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</si>
  <si>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</si>
  <si>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</si>
  <si>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</si>
  <si>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</si>
  <si>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</si>
  <si>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</si>
  <si>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</si>
  <si>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</si>
  <si>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</si>
  <si>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</si>
  <si>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</si>
  <si>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</si>
  <si>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</si>
  <si>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</si>
  <si>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</si>
  <si>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</si>
  <si>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</si>
  <si>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</si>
  <si>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</si>
  <si>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</si>
  <si>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</si>
  <si>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</si>
  <si>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</si>
  <si>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</si>
  <si>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</si>
  <si>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</si>
  <si>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</si>
  <si>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</si>
  <si>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</si>
  <si>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</si>
  <si>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</si>
  <si>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</si>
  <si>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</si>
  <si>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</si>
  <si>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</si>
  <si>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</si>
  <si>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</si>
  <si>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</si>
  <si>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</si>
  <si>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</si>
  <si>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</si>
  <si>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</si>
  <si>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</si>
  <si>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</si>
  <si>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</si>
  <si>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</si>
  <si>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</si>
  <si>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</si>
  <si>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</si>
  <si>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</si>
  <si>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</si>
  <si>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</si>
  <si>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</si>
  <si>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</si>
  <si>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</si>
  <si>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</si>
  <si>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</si>
  <si>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</si>
  <si>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</si>
  <si>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</si>
  <si>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</si>
  <si>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</si>
  <si>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</si>
  <si>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</si>
  <si>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</si>
  <si>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</si>
  <si>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</si>
  <si>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</si>
  <si>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</si>
  <si>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</si>
  <si>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</si>
  <si>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</si>
  <si>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</si>
  <si>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</si>
  <si>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</si>
  <si>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</si>
  <si>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</si>
  <si>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</si>
  <si>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</si>
  <si>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</si>
  <si>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</si>
  <si>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</si>
  <si>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</si>
  <si>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</si>
  <si>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</si>
  <si>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</si>
  <si>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</si>
  <si>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</si>
  <si>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</si>
  <si>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</si>
  <si>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</si>
  <si>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</si>
  <si>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</si>
  <si>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</si>
  <si>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</si>
  <si>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</si>
  <si>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</si>
  <si>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</si>
  <si>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</si>
  <si>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</si>
  <si>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</si>
  <si>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</si>
  <si>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</si>
  <si>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</si>
  <si>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</si>
  <si>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</si>
  <si>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</si>
  <si>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</si>
  <si>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</si>
  <si>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</si>
  <si>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</si>
  <si>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</si>
  <si>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</si>
  <si>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</si>
  <si>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</si>
  <si>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</si>
  <si>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</si>
  <si>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</si>
  <si>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</si>
  <si>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</si>
  <si>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</si>
  <si>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</si>
  <si>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</si>
  <si>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</si>
  <si>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</si>
  <si>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</si>
  <si>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</si>
  <si>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</si>
  <si>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</si>
  <si>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</si>
  <si>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</si>
  <si>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</si>
  <si>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</si>
  <si>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</si>
  <si>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</si>
  <si>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</si>
  <si>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</si>
  <si>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</si>
  <si>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</si>
  <si>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</si>
  <si>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</si>
  <si>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</si>
  <si>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</si>
  <si>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</si>
  <si>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</si>
  <si>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</si>
  <si>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</si>
  <si>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</si>
  <si>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</si>
  <si>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</si>
  <si>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</si>
  <si>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</si>
  <si>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</si>
  <si>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</si>
  <si>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</si>
  <si>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</si>
  <si>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</si>
  <si>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</si>
  <si>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</si>
  <si>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</si>
  <si>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</si>
  <si>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</si>
  <si>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</si>
  <si>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</si>
  <si>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</si>
  <si>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</si>
  <si>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</si>
  <si>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</si>
  <si>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</si>
  <si>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</si>
  <si>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</si>
  <si>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</si>
  <si>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</si>
  <si>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</si>
  <si>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</si>
  <si>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</si>
  <si>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</si>
  <si>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</si>
  <si>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</si>
  <si>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</si>
  <si>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</si>
  <si>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</si>
  <si>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</si>
  <si>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</si>
  <si>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</si>
  <si>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</si>
  <si>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</si>
  <si>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</si>
  <si>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</si>
  <si>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</si>
  <si>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</si>
  <si>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</si>
  <si>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</si>
  <si>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</si>
  <si>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</si>
  <si>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</si>
  <si>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</si>
  <si>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</si>
  <si>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</si>
  <si>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</si>
  <si>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</si>
  <si>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</si>
  <si>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</si>
  <si>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</si>
  <si>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</si>
  <si>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</si>
  <si>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</si>
  <si>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</si>
  <si>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</si>
  <si>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</si>
  <si>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</si>
  <si>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</si>
  <si>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</si>
  <si>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</si>
  <si>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</si>
  <si>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</si>
  <si>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</si>
  <si>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</si>
  <si>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</si>
  <si>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</si>
  <si>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</si>
  <si>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</si>
  <si>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</si>
  <si>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</si>
  <si>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</si>
  <si>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</si>
  <si>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</si>
  <si>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</si>
  <si>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</si>
  <si>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</si>
  <si>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</si>
  <si>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</si>
  <si>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</si>
  <si>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</si>
  <si>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</si>
  <si>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</si>
  <si>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</si>
  <si>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</si>
  <si>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</si>
  <si>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</si>
  <si>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</si>
  <si>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</si>
  <si>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</si>
  <si>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</si>
  <si>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</si>
  <si>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</si>
  <si>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</si>
  <si>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</si>
  <si>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</si>
  <si>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</si>
  <si>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</si>
  <si>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</si>
  <si>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</si>
  <si>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</si>
  <si>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</si>
  <si>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</si>
  <si>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</si>
  <si>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</si>
  <si>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</si>
  <si>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</si>
  <si>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</si>
  <si>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</si>
  <si>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</si>
  <si>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</si>
  <si>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</si>
  <si>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</si>
  <si>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</si>
  <si>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</si>
  <si>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</si>
  <si>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</si>
  <si>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</si>
  <si>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</si>
  <si>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</si>
  <si>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</si>
  <si>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</si>
  <si>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</si>
  <si>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</si>
  <si>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</si>
  <si>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</si>
  <si>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</si>
  <si>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</si>
  <si>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</si>
  <si>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</si>
  <si>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</si>
  <si>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</si>
  <si>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</si>
  <si>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</si>
  <si>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</si>
  <si>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</si>
  <si>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</si>
  <si>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</si>
  <si>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</si>
  <si>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</si>
  <si>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</si>
  <si>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</si>
  <si>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</si>
  <si>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</si>
  <si>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</si>
  <si>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</si>
  <si>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</si>
  <si>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</si>
  <si>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</si>
  <si>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</si>
  <si>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</si>
  <si>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</si>
  <si>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</si>
  <si>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</si>
  <si>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</si>
  <si>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</si>
  <si>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</si>
  <si>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</si>
  <si>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</si>
  <si>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</si>
  <si>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</si>
  <si>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</si>
  <si>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</si>
  <si>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</si>
  <si>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</si>
  <si>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</si>
  <si>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</si>
  <si>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</si>
  <si>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</si>
  <si>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</si>
  <si>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</si>
  <si>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</si>
  <si>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</si>
  <si>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</si>
  <si>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</si>
  <si>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</si>
  <si>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</si>
  <si>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</si>
  <si>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</si>
  <si>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</si>
  <si>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</si>
  <si>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</si>
  <si>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</si>
  <si>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</si>
  <si>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</si>
  <si>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</si>
  <si>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</si>
  <si>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</si>
  <si>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</si>
  <si>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</si>
  <si>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</si>
  <si>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</si>
  <si>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</si>
  <si>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</si>
  <si>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</si>
  <si>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</si>
  <si>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</si>
  <si>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</si>
  <si>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</si>
  <si>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</si>
  <si>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</si>
  <si>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</si>
  <si>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</si>
  <si>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</si>
  <si>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</si>
  <si>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</si>
  <si>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</si>
  <si>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</si>
  <si>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</si>
  <si>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</si>
  <si>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</si>
  <si>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</si>
  <si>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</si>
  <si>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</si>
  <si>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</si>
  <si>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</si>
  <si>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</si>
  <si>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</si>
  <si>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</si>
  <si>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</si>
  <si>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</si>
  <si>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</si>
  <si>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</si>
  <si>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</si>
  <si>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</si>
  <si>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</si>
  <si>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</si>
  <si>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</si>
  <si>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</si>
  <si>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</si>
  <si>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</si>
  <si>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</si>
  <si>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</si>
  <si>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</si>
  <si>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</si>
  <si>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</si>
  <si>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</si>
  <si>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</si>
  <si>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</si>
  <si>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</si>
  <si>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</si>
  <si>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</si>
  <si>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</si>
  <si>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</si>
  <si>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</si>
  <si>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</si>
  <si>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</si>
  <si>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</si>
  <si>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</si>
  <si>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</si>
  <si>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</si>
  <si>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</si>
  <si>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</si>
  <si>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</si>
  <si>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</si>
  <si>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</si>
  <si>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</si>
  <si>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</si>
  <si>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</si>
  <si>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</si>
  <si>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</si>
  <si>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</si>
  <si>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</si>
  <si>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</si>
  <si>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</si>
  <si>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</si>
  <si>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</si>
  <si>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</si>
  <si>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</si>
  <si>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</si>
  <si>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</si>
  <si>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</si>
  <si>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</si>
  <si>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</si>
  <si>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</si>
  <si>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</si>
  <si>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</si>
  <si>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</si>
  <si>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</si>
  <si>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</si>
  <si>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</si>
  <si>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</si>
  <si>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</si>
  <si>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</si>
  <si>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</si>
  <si>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</si>
  <si>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</si>
  <si>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</si>
  <si>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</si>
  <si>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</si>
  <si>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</si>
  <si>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</si>
  <si>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</si>
  <si>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</si>
  <si>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</si>
  <si>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</si>
  <si>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</si>
  <si>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</si>
  <si>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</si>
  <si>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</si>
  <si>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</si>
  <si>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</si>
  <si>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</si>
  <si>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</si>
  <si>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</si>
  <si>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</si>
  <si>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</si>
  <si>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</si>
  <si>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</si>
  <si>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</si>
  <si>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</si>
  <si>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</si>
  <si>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</si>
  <si>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</si>
  <si>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</si>
  <si>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</si>
  <si>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</si>
  <si>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</si>
  <si>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</si>
  <si>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</si>
  <si>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</si>
  <si>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</si>
  <si>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</si>
  <si>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</si>
  <si>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</si>
  <si>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</si>
  <si>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</si>
  <si>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</si>
  <si>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</si>
  <si>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</si>
  <si>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</si>
  <si>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</si>
  <si>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</si>
  <si>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</si>
  <si>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</si>
  <si>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</si>
  <si>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</si>
  <si>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</si>
  <si>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</si>
  <si>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</si>
  <si>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</si>
  <si>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</si>
  <si>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</si>
  <si>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</si>
  <si>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</si>
  <si>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</si>
  <si>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</si>
  <si>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</si>
  <si>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</si>
  <si>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</si>
  <si>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</si>
  <si>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</si>
  <si>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</si>
  <si>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</si>
  <si>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</si>
  <si>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</si>
  <si>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</si>
  <si>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</si>
  <si>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</si>
  <si>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</si>
  <si>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</si>
  <si>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</si>
  <si>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</si>
  <si>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</si>
  <si>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</si>
  <si>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</si>
  <si>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</si>
  <si>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</si>
  <si>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</si>
  <si>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</si>
  <si>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</si>
  <si>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</si>
  <si>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</si>
  <si>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</si>
  <si>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</si>
  <si>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</si>
  <si>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</si>
  <si>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</si>
  <si>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</si>
  <si>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</si>
  <si>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</si>
  <si>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</si>
  <si>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</si>
  <si>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</si>
  <si>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</si>
  <si>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</si>
  <si>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</si>
  <si>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</si>
  <si>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</si>
  <si>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</si>
  <si>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</si>
  <si>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</si>
  <si>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</si>
  <si>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</si>
  <si>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</si>
  <si>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</si>
  <si>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</si>
  <si>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</si>
  <si>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</si>
  <si>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</si>
  <si>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</si>
  <si>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</si>
  <si>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</si>
  <si>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</si>
  <si>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</si>
  <si>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</si>
  <si>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</si>
  <si>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</si>
  <si>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</si>
  <si>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</si>
  <si>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</si>
  <si>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</si>
  <si>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</si>
  <si>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</si>
  <si>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</si>
  <si>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</si>
  <si>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</si>
  <si>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</si>
  <si>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</si>
  <si>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</si>
  <si>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</si>
  <si>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</si>
  <si>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</si>
  <si>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</si>
  <si>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</si>
  <si>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</si>
  <si>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</si>
  <si>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</si>
  <si>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</si>
  <si>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</si>
  <si>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</si>
  <si>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</si>
  <si>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</si>
  <si>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</si>
  <si>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</si>
  <si>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</si>
  <si>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</si>
  <si>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</si>
  <si>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</si>
  <si>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</si>
  <si>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</si>
  <si>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</si>
  <si>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</si>
  <si>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</si>
  <si>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</si>
  <si>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</si>
  <si>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</si>
  <si>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</si>
  <si>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</si>
  <si>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</si>
  <si>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</si>
  <si>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</si>
  <si>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</si>
  <si>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</si>
  <si>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</si>
  <si>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</si>
  <si>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</si>
  <si>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</si>
  <si>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</si>
  <si>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</si>
  <si>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</si>
  <si>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</si>
  <si>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</si>
  <si>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</si>
  <si>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</si>
  <si>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</si>
  <si>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</si>
  <si>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</si>
  <si>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</si>
  <si>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</si>
  <si>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</si>
  <si>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</si>
  <si>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</si>
  <si>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</si>
  <si>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</si>
  <si>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</si>
  <si>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</si>
  <si>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</si>
  <si>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</si>
  <si>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</si>
  <si>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</si>
  <si>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</si>
  <si>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</si>
  <si>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</si>
  <si>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</si>
  <si>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</si>
  <si>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</si>
  <si>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</si>
  <si>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</si>
  <si>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</si>
  <si>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</si>
  <si>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</si>
  <si>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</si>
  <si>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</si>
  <si>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</si>
  <si>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</si>
  <si>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</si>
  <si>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</si>
  <si>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</si>
  <si>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</si>
  <si>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</si>
  <si>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</si>
  <si>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</si>
  <si>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</si>
  <si>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</si>
  <si>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</si>
  <si>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</si>
  <si>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</si>
  <si>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</si>
  <si>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</si>
  <si>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</si>
  <si>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</si>
  <si>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</si>
  <si>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</si>
  <si>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</si>
  <si>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</si>
  <si>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</si>
  <si>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</si>
  <si>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</si>
  <si>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</si>
  <si>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</si>
  <si>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</si>
  <si>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</si>
  <si>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</si>
  <si>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</si>
  <si>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</si>
  <si>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</si>
  <si>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</si>
  <si>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</si>
  <si>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</si>
  <si>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</si>
  <si>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</si>
  <si>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</si>
  <si>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</si>
  <si>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</si>
  <si>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</si>
  <si>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</si>
  <si>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</si>
  <si>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</si>
  <si>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</si>
  <si>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</si>
  <si>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</si>
  <si>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</si>
  <si>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</si>
  <si>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</si>
  <si>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</si>
  <si>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</si>
  <si>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</si>
  <si>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</si>
  <si>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</si>
  <si>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</si>
  <si>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</si>
  <si>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</si>
  <si>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</si>
  <si>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</si>
  <si>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</si>
  <si>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</si>
  <si>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</si>
  <si>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</si>
  <si>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</si>
  <si>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</si>
  <si>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</si>
  <si>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</si>
  <si>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</si>
  <si>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</si>
  <si>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</si>
  <si>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</si>
  <si>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</si>
  <si>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</si>
  <si>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</si>
  <si>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</si>
  <si>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</si>
  <si>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</si>
  <si>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</si>
  <si>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</si>
  <si>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</si>
  <si>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</si>
  <si>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</si>
  <si>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</si>
  <si>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</si>
  <si>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</si>
  <si>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</si>
  <si>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</si>
  <si>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</si>
  <si>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</si>
  <si>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</si>
  <si>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</si>
  <si>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</si>
  <si>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</si>
  <si>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</si>
  <si>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</si>
  <si>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</si>
  <si>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</si>
  <si>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</si>
  <si>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</si>
  <si>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</si>
  <si>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</si>
  <si>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</si>
  <si>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</si>
  <si>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</si>
  <si>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</si>
  <si>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</si>
  <si>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</si>
  <si>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</si>
  <si>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</si>
  <si>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</si>
  <si>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</si>
  <si>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</si>
  <si>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</si>
  <si>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</si>
  <si>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</si>
  <si>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</si>
  <si>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</si>
  <si>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</si>
  <si>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</si>
  <si>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</si>
  <si>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</si>
  <si>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</si>
  <si>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</si>
  <si>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</si>
  <si>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</si>
  <si>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</si>
  <si>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</si>
  <si>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</si>
  <si>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</si>
  <si>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</si>
  <si>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</si>
  <si>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</si>
  <si>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</si>
  <si>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</si>
  <si>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</si>
  <si>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</si>
  <si>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</si>
  <si>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</si>
  <si>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</si>
  <si>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</si>
  <si>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</si>
  <si>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</si>
  <si>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</si>
  <si>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</si>
  <si>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</si>
  <si>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</si>
  <si>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</si>
  <si>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</si>
  <si>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</si>
  <si>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</si>
  <si>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</si>
  <si>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</si>
  <si>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</si>
  <si>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</si>
  <si>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</si>
  <si>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</si>
  <si>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</si>
  <si>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</si>
  <si>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</si>
  <si>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</si>
  <si>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</si>
  <si>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</si>
  <si>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</si>
  <si>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</si>
  <si>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</si>
  <si>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</si>
  <si>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</si>
  <si>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</si>
  <si>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</si>
  <si>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</si>
  <si>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</si>
  <si>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</si>
  <si>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</si>
  <si>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</si>
  <si>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</si>
  <si>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</si>
  <si>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</si>
  <si>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</si>
  <si>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</si>
  <si>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</si>
  <si>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</si>
  <si>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</si>
  <si>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</si>
  <si>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</si>
  <si>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</si>
  <si>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</si>
  <si>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</si>
  <si>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</si>
  <si>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</si>
  <si>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</si>
  <si>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</si>
  <si>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</si>
  <si>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</si>
  <si>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</si>
  <si>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</si>
  <si>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</si>
  <si>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</si>
  <si>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</si>
  <si>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</si>
  <si>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</si>
  <si>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</si>
  <si>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</si>
  <si>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</si>
  <si>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</si>
  <si>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</si>
  <si>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</si>
  <si>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</si>
  <si>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</si>
  <si>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</si>
  <si>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</si>
  <si>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</si>
  <si>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</si>
  <si>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</si>
  <si>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</si>
  <si>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</si>
  <si>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</si>
  <si>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</si>
  <si>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</si>
  <si>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</si>
  <si>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</si>
  <si>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</si>
  <si>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</si>
  <si>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</si>
  <si>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</si>
  <si>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</si>
  <si>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</si>
  <si>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</si>
  <si>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</si>
  <si>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</si>
  <si>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</si>
  <si>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</si>
  <si>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</si>
  <si>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</si>
  <si>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</si>
  <si>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</si>
  <si>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</si>
  <si>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</si>
  <si>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</si>
  <si>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</si>
  <si>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</si>
  <si>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</si>
  <si>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</si>
  <si>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</si>
  <si>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</si>
  <si>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</si>
  <si>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</si>
  <si>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</si>
  <si>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</si>
  <si>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</si>
  <si>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</si>
  <si>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</si>
  <si>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</si>
  <si>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</si>
  <si>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</si>
  <si>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</si>
  <si>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</si>
  <si>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</si>
  <si>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</si>
  <si>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</si>
  <si>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</si>
  <si>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</si>
  <si>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</si>
  <si>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</si>
  <si>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</si>
  <si>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</si>
  <si>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</si>
  <si>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</si>
  <si>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</si>
  <si>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</si>
  <si>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</si>
  <si>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</si>
  <si>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</si>
  <si>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</si>
  <si>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</si>
  <si>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</si>
  <si>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</si>
  <si>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</si>
  <si>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</si>
  <si>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</si>
  <si>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</si>
  <si>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</si>
  <si>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</si>
  <si>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</si>
  <si>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</si>
  <si>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</si>
  <si>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</si>
  <si>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</si>
  <si>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</si>
  <si>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</si>
  <si>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</si>
  <si>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</si>
  <si>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</si>
  <si>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</si>
  <si>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</si>
  <si>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</si>
  <si>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</si>
  <si>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</si>
  <si>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</si>
  <si>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</si>
  <si>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</si>
  <si>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</si>
  <si>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</si>
  <si>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</si>
  <si>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</si>
  <si>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</si>
  <si>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</si>
  <si>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</si>
  <si>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</si>
  <si>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</si>
  <si>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</si>
  <si>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</si>
  <si>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</si>
  <si>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</si>
  <si>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</si>
  <si>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</si>
  <si>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</si>
  <si>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</si>
  <si>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</si>
  <si>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</si>
  <si>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</si>
  <si>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</si>
  <si>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</si>
  <si>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</si>
  <si>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</si>
  <si>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</si>
  <si>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</si>
  <si>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</si>
  <si>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</si>
  <si>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</si>
  <si>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</si>
  <si>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</si>
  <si>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</si>
  <si>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</si>
  <si>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</si>
  <si>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</si>
  <si>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</si>
  <si>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</si>
  <si>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</si>
  <si>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</si>
  <si>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</si>
  <si>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</si>
  <si>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</si>
  <si>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</si>
  <si>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</si>
  <si>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</si>
  <si>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</si>
  <si>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</si>
  <si>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</si>
  <si>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</si>
  <si>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</si>
  <si>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</si>
  <si>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</si>
  <si>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</si>
  <si>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</si>
  <si>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</si>
  <si>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</si>
  <si>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</si>
  <si>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</si>
  <si>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</si>
  <si>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</si>
  <si>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</si>
  <si>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</si>
  <si>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</si>
  <si>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</si>
  <si>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</si>
  <si>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</si>
  <si>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</si>
  <si>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</si>
  <si>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</si>
  <si>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</si>
  <si>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</si>
  <si>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</si>
  <si>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</si>
  <si>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</si>
  <si>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</si>
  <si>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</si>
  <si>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</si>
  <si>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</si>
  <si>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</si>
  <si>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</si>
  <si>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</si>
  <si>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</si>
  <si>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</si>
  <si>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</si>
  <si>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</si>
  <si>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</si>
  <si>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</si>
  <si>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</si>
  <si>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</si>
  <si>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</si>
  <si>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</si>
  <si>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</si>
  <si>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</si>
  <si>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</si>
  <si>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</si>
  <si>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</si>
  <si>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</si>
  <si>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</si>
  <si>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</si>
  <si>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</si>
  <si>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</si>
  <si>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</si>
  <si>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</si>
  <si>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</si>
  <si>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</si>
  <si>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</si>
  <si>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</si>
  <si>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</si>
  <si>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</si>
  <si>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</si>
  <si>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</si>
  <si>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</si>
  <si>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</si>
  <si>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</si>
  <si>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</si>
  <si>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</si>
  <si>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</si>
  <si>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</si>
  <si>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</si>
  <si>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</si>
  <si>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</si>
  <si>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</si>
  <si>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</si>
  <si>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</si>
  <si>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</si>
  <si>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</si>
  <si>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</si>
  <si>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</si>
  <si>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</si>
  <si>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</si>
  <si>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</si>
  <si>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</si>
  <si>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</si>
  <si>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</si>
  <si>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</si>
  <si>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</si>
  <si>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</si>
  <si>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</si>
  <si>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</si>
  <si>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</si>
  <si>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</si>
  <si>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</si>
  <si>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</si>
  <si>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</si>
  <si>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</si>
  <si>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</si>
  <si>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</si>
  <si>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</si>
  <si>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</si>
  <si>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</si>
  <si>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</si>
  <si>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</si>
  <si>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</si>
  <si>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</si>
  <si>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</si>
  <si>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</si>
  <si>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</si>
  <si>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</si>
  <si>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</si>
  <si>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</si>
  <si>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</si>
  <si>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</si>
  <si>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</si>
  <si>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</si>
  <si>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</si>
  <si>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</si>
  <si>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</si>
  <si>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</si>
  <si>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</si>
  <si>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</si>
  <si>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</si>
  <si>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</si>
  <si>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</si>
  <si>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</si>
  <si>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</si>
  <si>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</si>
  <si>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</si>
  <si>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</si>
  <si>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</si>
  <si>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</si>
  <si>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</si>
  <si>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</si>
  <si>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</si>
  <si>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</si>
  <si>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</si>
  <si>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</si>
  <si>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</si>
  <si>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</si>
  <si>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</si>
  <si>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</si>
  <si>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</si>
  <si>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</si>
  <si>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</si>
  <si>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</si>
  <si>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</si>
  <si>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</si>
  <si>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</si>
  <si>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</si>
  <si>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</si>
  <si>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</si>
  <si>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</si>
  <si>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</si>
  <si>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</si>
  <si>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</si>
  <si>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</si>
  <si>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</si>
  <si>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</si>
  <si>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</si>
  <si>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</si>
  <si>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</si>
  <si>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</si>
  <si>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</si>
  <si>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</si>
  <si>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</si>
  <si>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</si>
  <si>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</si>
  <si>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</si>
  <si>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</si>
  <si>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</si>
  <si>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</si>
  <si>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</si>
  <si>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</si>
  <si>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</si>
  <si>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</si>
  <si>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</si>
  <si>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</si>
  <si>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</si>
  <si>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</si>
  <si>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</si>
  <si>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</si>
  <si>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</si>
  <si>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</si>
  <si>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</si>
  <si>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</si>
  <si>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</si>
  <si>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</si>
  <si>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</si>
  <si>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</si>
  <si>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</si>
  <si>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</si>
  <si>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</si>
  <si>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</si>
  <si>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</si>
  <si>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</si>
  <si>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</si>
  <si>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</si>
  <si>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</si>
  <si>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</si>
  <si>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</si>
  <si>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</si>
  <si>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</si>
  <si>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</si>
  <si>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</si>
  <si>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</si>
  <si>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</si>
  <si>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</si>
  <si>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</si>
  <si>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</si>
  <si>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</si>
  <si>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</si>
  <si>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</si>
  <si>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</si>
  <si>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</si>
  <si>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</si>
  <si>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</si>
  <si>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</si>
  <si>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</si>
  <si>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</si>
  <si>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</si>
  <si>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</si>
  <si>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</si>
  <si>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</si>
  <si>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</si>
  <si>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</si>
  <si>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</si>
  <si>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</si>
  <si>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</si>
  <si>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</si>
  <si>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</si>
  <si>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</si>
  <si>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</si>
  <si>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</si>
  <si>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</si>
  <si>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</si>
  <si>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</si>
  <si>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</si>
  <si>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</si>
  <si>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</si>
  <si>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</si>
  <si>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</si>
  <si>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</si>
  <si>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</si>
  <si>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</si>
  <si>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</si>
  <si>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</si>
  <si>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</si>
  <si>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</si>
  <si>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</si>
  <si>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</si>
  <si>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</si>
  <si>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</si>
  <si>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</si>
  <si>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</si>
  <si>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</si>
  <si>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</si>
  <si>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</si>
  <si>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</si>
  <si>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</si>
  <si>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</si>
  <si>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</si>
  <si>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</si>
  <si>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</si>
  <si>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</si>
  <si>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</si>
  <si>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</si>
  <si>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</si>
  <si>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</si>
  <si>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</si>
  <si>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</si>
  <si>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</si>
  <si>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</si>
  <si>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</si>
  <si>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</si>
  <si>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</si>
  <si>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</si>
  <si>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</si>
  <si>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</si>
  <si>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</si>
  <si>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</si>
  <si>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</si>
  <si>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</si>
  <si>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</si>
  <si>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</si>
  <si>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</si>
  <si>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</si>
  <si>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</si>
  <si>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</si>
  <si>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</si>
  <si>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</si>
  <si>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</si>
  <si>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</si>
  <si>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</si>
  <si>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</si>
  <si>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</si>
  <si>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</si>
  <si>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</si>
  <si>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</si>
  <si>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</si>
  <si>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</si>
  <si>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</si>
  <si>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</si>
  <si>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</si>
  <si>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</si>
  <si>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</si>
  <si>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</si>
  <si>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</si>
  <si>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</si>
  <si>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</si>
  <si>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</si>
  <si>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</si>
  <si>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</si>
  <si>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</si>
  <si>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</si>
  <si>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</si>
  <si>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</si>
  <si>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</si>
  <si>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</si>
  <si>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</si>
  <si>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</si>
  <si>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</si>
  <si>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</si>
  <si>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</si>
  <si>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</si>
  <si>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</si>
  <si>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</si>
  <si>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</si>
  <si>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</si>
  <si>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</si>
  <si>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</si>
  <si>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</si>
  <si>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</si>
  <si>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</si>
  <si>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</si>
  <si>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</si>
  <si>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</si>
  <si>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</si>
  <si>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</si>
  <si>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</si>
  <si>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</si>
  <si>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</si>
  <si>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</si>
  <si>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</si>
  <si>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</si>
  <si>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</si>
  <si>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</si>
  <si>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</si>
  <si>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</si>
  <si>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</si>
  <si>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</si>
  <si>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</si>
  <si>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</si>
  <si>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</si>
  <si>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</si>
  <si>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</si>
  <si>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</si>
  <si>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</si>
  <si>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</si>
  <si>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</si>
  <si>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</si>
  <si>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</si>
  <si>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</si>
  <si>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</si>
  <si>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</si>
  <si>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</si>
  <si>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</si>
  <si>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</si>
  <si>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</si>
  <si>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</si>
  <si>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</si>
  <si>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</si>
  <si>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</si>
  <si>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</si>
  <si>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</si>
  <si>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</si>
  <si>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</si>
  <si>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</si>
  <si>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</si>
  <si>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</si>
  <si>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</si>
  <si>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</si>
  <si>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</si>
  <si>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</si>
  <si>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</si>
  <si>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</si>
  <si>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</si>
  <si>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</si>
  <si>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</si>
  <si>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</si>
  <si>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</si>
  <si>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</si>
  <si>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</si>
  <si>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</si>
  <si>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</si>
  <si>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</si>
  <si>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</si>
  <si>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</si>
  <si>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</si>
  <si>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</si>
  <si>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</si>
  <si>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</si>
  <si>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</si>
  <si>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</si>
  <si>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</si>
  <si>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</si>
  <si>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</si>
  <si>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</si>
  <si>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</si>
  <si>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</si>
  <si>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</si>
  <si>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</si>
  <si>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</si>
  <si>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</si>
  <si>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</si>
  <si>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</si>
  <si>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</si>
  <si>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</si>
  <si>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</si>
  <si>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</si>
  <si>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</si>
  <si>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</si>
  <si>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</si>
  <si>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</si>
  <si>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</si>
  <si>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</si>
  <si>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</si>
  <si>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</si>
  <si>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</si>
  <si>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</si>
  <si>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</si>
  <si>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</si>
  <si>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</si>
  <si>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</si>
  <si>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</si>
  <si>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</si>
  <si>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</si>
  <si>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</si>
  <si>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</si>
  <si>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</si>
  <si>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</si>
  <si>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</si>
  <si>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</si>
  <si>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</si>
  <si>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</si>
  <si>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</si>
  <si>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</si>
  <si>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</si>
  <si>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</si>
  <si>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</si>
  <si>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</si>
  <si>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</si>
  <si>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</si>
  <si>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</si>
  <si>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</si>
  <si>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</si>
  <si>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</si>
  <si>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</si>
  <si>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</si>
  <si>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</si>
  <si>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</si>
  <si>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</si>
  <si>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</si>
  <si>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</si>
  <si>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</si>
  <si>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</si>
  <si>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</si>
  <si>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</si>
  <si>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</si>
  <si>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</si>
  <si>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</si>
  <si>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</si>
  <si>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</si>
  <si>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</si>
  <si>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</si>
  <si>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</si>
  <si>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</si>
  <si>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</si>
  <si>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</si>
  <si>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</si>
  <si>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</si>
  <si>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</si>
  <si>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</si>
  <si>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</si>
  <si>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</si>
  <si>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</si>
  <si>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</si>
  <si>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</si>
  <si>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</si>
  <si>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</si>
  <si>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</si>
  <si>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</si>
  <si>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</si>
  <si>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</si>
  <si>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</si>
  <si>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</si>
  <si>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</si>
  <si>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</si>
  <si>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</si>
  <si>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</si>
  <si>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</si>
  <si>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</si>
  <si>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</si>
  <si>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</si>
  <si>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</si>
  <si>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</si>
  <si>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</si>
  <si>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</si>
  <si>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</si>
  <si>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</si>
  <si>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</si>
  <si>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</si>
  <si>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</si>
  <si>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</si>
  <si>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</si>
  <si>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</si>
  <si>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</si>
  <si>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</si>
  <si>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</si>
  <si>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</si>
  <si>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</si>
  <si>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</si>
  <si>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</si>
  <si>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</si>
  <si>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</si>
  <si>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</si>
  <si>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</si>
  <si>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</si>
  <si>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</si>
  <si>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</si>
  <si>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</si>
  <si>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</si>
  <si>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</si>
  <si>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</si>
  <si>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</si>
  <si>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</si>
  <si>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</si>
  <si>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</si>
  <si>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</si>
  <si>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</si>
  <si>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</si>
  <si>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</si>
  <si>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</si>
  <si>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</si>
  <si>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</si>
  <si>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</si>
  <si>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</si>
  <si>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</si>
  <si>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</si>
  <si>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</si>
  <si>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</si>
  <si>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</si>
  <si>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</si>
  <si>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</si>
  <si>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</si>
  <si>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</si>
  <si>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</si>
  <si>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</si>
  <si>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</si>
  <si>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</si>
  <si>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</si>
  <si>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</si>
  <si>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</si>
  <si>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</si>
  <si>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</si>
  <si>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</si>
  <si>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</si>
  <si>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</si>
  <si>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</si>
  <si>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</si>
  <si>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</si>
  <si>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</si>
  <si>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</si>
  <si>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</si>
  <si>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</si>
  <si>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</si>
  <si>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</si>
  <si>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</si>
  <si>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</si>
  <si>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</si>
  <si>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</si>
  <si>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</si>
  <si>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</si>
  <si>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</si>
  <si>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</si>
  <si>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</si>
  <si>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</si>
  <si>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</si>
  <si>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</si>
  <si>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</si>
  <si>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</si>
  <si>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</si>
  <si>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</si>
  <si>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</si>
  <si>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</si>
  <si>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</si>
  <si>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</si>
  <si>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</si>
  <si>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</si>
  <si>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</si>
  <si>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</si>
  <si>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</si>
  <si>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</si>
  <si>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</si>
  <si>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</si>
  <si>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</si>
  <si>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</si>
  <si>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</si>
  <si>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</si>
  <si>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</si>
  <si>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</si>
  <si>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</si>
  <si>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</si>
  <si>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</si>
  <si>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</si>
  <si>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</si>
  <si>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</si>
  <si>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</si>
  <si>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</si>
  <si>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</si>
  <si>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</si>
  <si>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</si>
  <si>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</si>
  <si>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</si>
  <si>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</si>
  <si>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</si>
  <si>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</si>
  <si>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</si>
  <si>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</si>
  <si>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</si>
  <si>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</si>
  <si>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</si>
  <si>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</si>
  <si>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</si>
  <si>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</si>
  <si>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</si>
  <si>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</si>
  <si>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</si>
  <si>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</si>
  <si>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</si>
  <si>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</si>
  <si>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</si>
  <si>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</si>
  <si>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</si>
  <si>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</si>
  <si>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</si>
  <si>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</si>
  <si>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</si>
  <si>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</si>
  <si>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</si>
  <si>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</si>
  <si>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</si>
  <si>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</si>
  <si>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</si>
  <si>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</si>
  <si>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</si>
  <si>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</si>
  <si>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</si>
  <si>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</si>
  <si>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</si>
  <si>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</si>
  <si>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</si>
  <si>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</si>
  <si>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</si>
  <si>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</si>
  <si>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</si>
  <si>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</si>
  <si>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</si>
  <si>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</si>
  <si>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</si>
  <si>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</si>
  <si>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</si>
  <si>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</si>
  <si>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</si>
  <si>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</si>
  <si>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</si>
  <si>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</si>
  <si>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</si>
  <si>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</si>
  <si>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</si>
  <si>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</si>
  <si>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</si>
  <si>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</si>
  <si>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</si>
  <si>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</si>
  <si>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</si>
  <si>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</si>
  <si>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</si>
  <si>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</si>
  <si>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</si>
  <si>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</si>
  <si>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</si>
  <si>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</si>
  <si>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</si>
  <si>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</si>
  <si>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</si>
  <si>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</si>
  <si>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</si>
  <si>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</si>
  <si>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</si>
  <si>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</si>
  <si>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</si>
  <si>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</si>
  <si>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</si>
  <si>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</si>
  <si>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</si>
  <si>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</si>
  <si>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</si>
  <si>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</si>
  <si>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</si>
  <si>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</si>
  <si>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</si>
  <si>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</si>
  <si>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</si>
  <si>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</si>
  <si>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</si>
  <si>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</si>
  <si>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</si>
  <si>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</si>
  <si>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</si>
  <si>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</si>
  <si>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</si>
  <si>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</si>
  <si>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</si>
  <si>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</si>
  <si>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</si>
  <si>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</si>
  <si>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</si>
  <si>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</si>
  <si>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</si>
  <si>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</si>
  <si>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</si>
  <si>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</si>
  <si>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</si>
  <si>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</si>
  <si>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</si>
  <si>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</si>
  <si>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</si>
  <si>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</si>
  <si>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</si>
  <si>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</si>
  <si>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</si>
  <si>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</si>
  <si>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</si>
  <si>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</si>
  <si>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</si>
  <si>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</si>
  <si>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</si>
  <si>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</si>
  <si>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</si>
  <si>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</si>
  <si>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</si>
  <si>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</si>
  <si>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</si>
  <si>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</si>
  <si>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</si>
  <si>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</si>
  <si>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</si>
  <si>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</si>
  <si>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</si>
  <si>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</si>
  <si>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</si>
  <si>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</si>
  <si>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</si>
  <si>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</si>
  <si>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</si>
  <si>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</si>
  <si>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</si>
  <si>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</si>
  <si>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</si>
  <si>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</si>
  <si>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</si>
  <si>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</si>
  <si>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</si>
  <si>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</si>
  <si>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</si>
  <si>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</si>
  <si>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</si>
  <si>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</si>
  <si>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</si>
  <si>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</si>
  <si>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</si>
  <si>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</si>
  <si>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</si>
  <si>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</si>
  <si>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</si>
  <si>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</si>
  <si>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</si>
  <si>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</si>
  <si>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</si>
  <si>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</si>
  <si>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</si>
  <si>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</si>
  <si>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</si>
  <si>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</si>
  <si>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</si>
  <si>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</si>
  <si>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</si>
  <si>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</si>
  <si>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</si>
  <si>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</si>
  <si>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</si>
  <si>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</si>
  <si>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</si>
  <si>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</si>
  <si>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</si>
  <si>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</si>
  <si>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</si>
  <si>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</si>
  <si>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</si>
  <si>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</si>
  <si>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</si>
  <si>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</si>
  <si>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</si>
  <si>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</si>
  <si>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</si>
  <si>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</si>
  <si>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</si>
  <si>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</si>
  <si>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</si>
  <si>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</si>
  <si>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</si>
  <si>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</si>
  <si>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</si>
  <si>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</si>
  <si>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</si>
  <si>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</si>
  <si>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</si>
  <si>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</si>
  <si>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</si>
  <si>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</si>
  <si>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</si>
  <si>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</si>
  <si>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</si>
  <si>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</si>
  <si>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</si>
  <si>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</si>
  <si>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</si>
  <si>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</si>
  <si>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</si>
  <si>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</si>
  <si>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</si>
  <si>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</si>
  <si>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</si>
  <si>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</si>
  <si>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</si>
  <si>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</si>
  <si>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</si>
  <si>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</si>
  <si>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</si>
  <si>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</si>
  <si>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</si>
  <si>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</si>
  <si>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</si>
  <si>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</si>
  <si>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</si>
  <si>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</si>
  <si>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</si>
  <si>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</si>
  <si>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</si>
  <si>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</si>
  <si>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</si>
  <si>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</si>
  <si>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</si>
  <si>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</si>
  <si>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</si>
  <si>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</si>
  <si>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</si>
  <si>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</si>
  <si>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</si>
  <si>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</si>
  <si>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</si>
  <si>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</si>
  <si>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</si>
  <si>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</si>
  <si>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</si>
  <si>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</si>
  <si>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</si>
  <si>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</si>
  <si>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</si>
  <si>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</si>
  <si>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</si>
  <si>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</si>
  <si>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</si>
  <si>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</si>
  <si>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</si>
  <si>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</si>
  <si>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</si>
  <si>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</si>
  <si>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</si>
  <si>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</si>
  <si>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</si>
  <si>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</si>
  <si>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</si>
  <si>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</si>
  <si>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</si>
  <si>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</si>
  <si>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</si>
  <si>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</si>
  <si>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</si>
  <si>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</si>
  <si>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</si>
  <si>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</si>
  <si>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</si>
  <si>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</si>
  <si>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</si>
  <si>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</si>
  <si>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</si>
  <si>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</si>
  <si>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</si>
  <si>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</si>
  <si>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</si>
  <si>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</si>
  <si>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</si>
  <si>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</si>
  <si>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</si>
  <si>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</si>
  <si>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</si>
  <si>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</si>
  <si>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</si>
  <si>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</si>
  <si>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</si>
  <si>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</si>
  <si>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</si>
  <si>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</si>
  <si>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</si>
  <si>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</si>
  <si>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</si>
  <si>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</si>
  <si>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</si>
  <si>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</si>
  <si>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</si>
  <si>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</si>
  <si>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</si>
  <si>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</si>
  <si>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</si>
  <si>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</si>
  <si>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</si>
  <si>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</si>
  <si>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</si>
  <si>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</si>
  <si>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</si>
  <si>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</si>
  <si>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</si>
  <si>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</si>
  <si>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</si>
  <si>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</si>
  <si>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</si>
  <si>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</si>
  <si>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</si>
  <si>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</si>
  <si>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</si>
  <si>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</si>
  <si>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</si>
  <si>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</si>
  <si>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</si>
  <si>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</si>
  <si>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</si>
  <si>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</si>
  <si>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</si>
  <si>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</si>
  <si>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</si>
  <si>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</si>
  <si>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</si>
  <si>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</si>
  <si>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</si>
  <si>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</si>
  <si>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</si>
  <si>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</si>
  <si>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</si>
  <si>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</si>
  <si>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</si>
  <si>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</si>
  <si>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</si>
  <si>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</si>
  <si>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</si>
  <si>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</si>
  <si>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</si>
  <si>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</si>
  <si>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</si>
  <si>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</si>
  <si>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</si>
  <si>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</si>
  <si>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</si>
  <si>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</si>
  <si>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</si>
  <si>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</si>
  <si>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</si>
  <si>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</si>
  <si>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</si>
  <si>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</si>
  <si>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</si>
  <si>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</si>
  <si>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</si>
  <si>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</si>
  <si>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</si>
  <si>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</si>
  <si>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</si>
  <si>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</si>
  <si>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</si>
  <si>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</si>
  <si>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</si>
  <si>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</si>
  <si>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</si>
  <si>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</si>
  <si>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</si>
  <si>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</si>
  <si>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</si>
  <si>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</si>
  <si>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</si>
  <si>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</si>
  <si>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</si>
  <si>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</si>
  <si>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</si>
  <si>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</si>
  <si>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</si>
  <si>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</si>
  <si>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</si>
  <si>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</si>
  <si>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</si>
  <si>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</si>
  <si>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</si>
  <si>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</si>
  <si>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</si>
  <si>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</si>
  <si>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</si>
  <si>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</si>
  <si>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</si>
  <si>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</si>
  <si>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</si>
  <si>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</si>
  <si>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</si>
  <si>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</si>
  <si>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</si>
  <si>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</si>
  <si>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</si>
  <si>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</si>
  <si>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</si>
  <si>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</si>
  <si>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</si>
  <si>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</si>
  <si>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</si>
  <si>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</si>
  <si>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</si>
  <si>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</si>
  <si>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</si>
  <si>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</si>
  <si>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</si>
  <si>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</si>
  <si>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</si>
  <si>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</si>
  <si>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</si>
  <si>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</si>
  <si>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</si>
  <si>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</si>
  <si>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</si>
  <si>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</si>
  <si>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</si>
  <si>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</si>
  <si>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</si>
  <si>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</si>
  <si>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</si>
  <si>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</si>
  <si>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</si>
  <si>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</si>
  <si>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</si>
  <si>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</si>
  <si>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</si>
  <si>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</si>
  <si>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</si>
  <si>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</si>
  <si>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</si>
  <si>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</si>
  <si>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</si>
  <si>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</si>
  <si>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</si>
  <si>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</si>
  <si>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</si>
  <si>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</si>
  <si>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</si>
  <si>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</si>
  <si>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</si>
  <si>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</si>
  <si>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</si>
  <si>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</si>
  <si>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</si>
  <si>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</si>
  <si>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</si>
  <si>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</si>
  <si>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</si>
  <si>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</si>
  <si>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</si>
  <si>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</si>
  <si>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</si>
  <si>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</si>
  <si>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</si>
  <si>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</si>
  <si>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</si>
  <si>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</si>
  <si>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</si>
  <si>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</si>
  <si>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</si>
  <si>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</si>
  <si>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</si>
  <si>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</si>
  <si>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</si>
  <si>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</si>
  <si>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</si>
  <si>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</si>
  <si>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</si>
  <si>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</si>
  <si>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</si>
  <si>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</si>
  <si>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</si>
  <si>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</si>
  <si>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</si>
  <si>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</si>
  <si>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</si>
  <si>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</si>
  <si>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</si>
  <si>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</si>
  <si>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</si>
  <si>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</si>
  <si>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</si>
  <si>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</si>
  <si>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</si>
  <si>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</si>
  <si>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</si>
  <si>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</si>
  <si>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</si>
  <si>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</si>
  <si>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</si>
  <si>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</si>
  <si>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</si>
  <si>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</si>
  <si>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</si>
  <si>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</si>
  <si>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</si>
  <si>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</si>
  <si>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</si>
  <si>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</si>
  <si>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</si>
  <si>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</si>
  <si>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</si>
  <si>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</si>
  <si>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</si>
  <si>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</si>
  <si>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</si>
  <si>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</si>
  <si>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</si>
  <si>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</si>
  <si>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</si>
  <si>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</si>
  <si>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</si>
  <si>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</si>
  <si>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</si>
  <si>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</si>
  <si>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</si>
  <si>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</si>
  <si>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</si>
  <si>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</si>
  <si>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</si>
  <si>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</si>
  <si>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</si>
  <si>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</si>
  <si>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</si>
  <si>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</si>
  <si>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</si>
  <si>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</si>
  <si>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</si>
  <si>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</si>
  <si>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</si>
  <si>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</si>
  <si>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</si>
  <si>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</si>
  <si>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</si>
  <si>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</si>
  <si>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</si>
  <si>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</si>
  <si>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</si>
  <si>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</si>
  <si>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</si>
  <si>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</si>
  <si>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</si>
  <si>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</si>
  <si>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</si>
  <si>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</si>
  <si>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</si>
  <si>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</si>
  <si>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</si>
  <si>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</si>
  <si>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</si>
  <si>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</si>
  <si>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</si>
  <si>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</si>
  <si>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</si>
  <si>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</si>
  <si>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</si>
  <si>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</si>
  <si>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</si>
  <si>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</si>
  <si>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</si>
  <si>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</si>
  <si>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</si>
  <si>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</si>
  <si>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</si>
  <si>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</si>
  <si>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</si>
  <si>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</si>
  <si>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</si>
  <si>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</si>
  <si>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</si>
  <si>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</si>
  <si>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</si>
  <si>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</si>
  <si>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</si>
  <si>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</si>
  <si>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</si>
  <si>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</si>
  <si>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</si>
  <si>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</si>
  <si>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</si>
  <si>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</si>
  <si>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</si>
  <si>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</si>
  <si>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</si>
  <si>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</si>
  <si>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</si>
  <si>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</si>
  <si>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</si>
  <si>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</si>
  <si>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</si>
  <si>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</si>
  <si>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</si>
  <si>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</si>
  <si>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</si>
  <si>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</si>
  <si>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</si>
  <si>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</si>
  <si>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</si>
  <si>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</si>
  <si>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</si>
  <si>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</si>
  <si>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</si>
  <si>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</si>
  <si>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</si>
  <si>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</si>
  <si>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</si>
  <si>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</si>
  <si>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</si>
  <si>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</si>
  <si>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</si>
  <si>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</si>
  <si>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</si>
  <si>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</si>
  <si>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</si>
  <si>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</si>
  <si>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</si>
  <si>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</si>
  <si>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</si>
  <si>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</si>
  <si>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</si>
  <si>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</si>
  <si>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</si>
  <si>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</si>
  <si>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</si>
  <si>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</si>
  <si>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</si>
  <si>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</si>
  <si>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</si>
  <si>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</si>
  <si>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</si>
  <si>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</si>
  <si>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</si>
  <si>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</si>
  <si>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</si>
  <si>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</si>
  <si>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</si>
  <si>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</si>
  <si>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</si>
  <si>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</si>
  <si>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</si>
  <si>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</si>
  <si>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</si>
  <si>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</si>
  <si>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</si>
  <si>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</si>
  <si>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</si>
  <si>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</si>
  <si>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</si>
  <si>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</si>
  <si>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</si>
  <si>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</si>
  <si>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</si>
  <si>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</si>
  <si>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</si>
  <si>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</si>
  <si>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</si>
  <si>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</si>
  <si>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</si>
  <si>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</si>
  <si>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</si>
  <si>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</si>
  <si>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</si>
  <si>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</si>
  <si>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</si>
  <si>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</si>
  <si>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</si>
  <si>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</si>
  <si>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</si>
  <si>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</si>
  <si>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</si>
  <si>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</si>
  <si>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</si>
  <si>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</si>
  <si>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</si>
  <si>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</si>
  <si>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</si>
  <si>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</si>
  <si>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</si>
  <si>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</si>
  <si>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</si>
  <si>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</si>
  <si>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</si>
  <si>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</si>
  <si>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</si>
  <si>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</si>
  <si>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</si>
  <si>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</si>
  <si>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</si>
  <si>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</si>
  <si>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</si>
  <si>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</si>
  <si>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</si>
  <si>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</si>
  <si>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</si>
  <si>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</si>
  <si>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</si>
  <si>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</si>
  <si>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</si>
  <si>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</si>
  <si>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</si>
  <si>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</si>
  <si>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</si>
  <si>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</si>
  <si>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</si>
  <si>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</si>
  <si>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</si>
  <si>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</si>
  <si>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</si>
  <si>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</si>
  <si>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</si>
  <si>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</si>
  <si>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</si>
  <si>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</si>
  <si>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</si>
  <si>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</si>
  <si>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</si>
  <si>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</si>
  <si>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</si>
  <si>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</si>
  <si>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</si>
  <si>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</si>
  <si>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</si>
  <si>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</si>
  <si>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</si>
  <si>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</si>
  <si>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</si>
  <si>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</si>
  <si>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</si>
  <si>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</si>
  <si>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</si>
  <si>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</si>
  <si>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</si>
  <si>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</si>
  <si>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</si>
  <si>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</si>
  <si>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</si>
  <si>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</si>
  <si>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</si>
  <si>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</si>
  <si>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</si>
  <si>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</si>
  <si>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</si>
  <si>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</si>
  <si>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</si>
  <si>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</si>
  <si>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</si>
  <si>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</si>
  <si>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</si>
  <si>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</si>
  <si>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</si>
  <si>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</si>
  <si>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</si>
  <si>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</si>
  <si>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</si>
  <si>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</si>
  <si>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</si>
  <si>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</si>
  <si>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</si>
  <si>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</si>
  <si>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</si>
  <si>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</si>
  <si>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</si>
  <si>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</si>
  <si>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</si>
  <si>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</si>
  <si>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</si>
  <si>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</si>
  <si>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</si>
  <si>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</si>
  <si>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</si>
  <si>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</si>
  <si>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</si>
  <si>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</si>
  <si>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</si>
  <si>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</si>
  <si>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</si>
  <si>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</si>
  <si>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</si>
  <si>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</si>
  <si>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</si>
  <si>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</si>
  <si>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</si>
  <si>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</si>
  <si>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</si>
  <si>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</si>
  <si>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</si>
  <si>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</si>
  <si>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</si>
  <si>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</si>
  <si>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</si>
  <si>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</si>
  <si>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</si>
  <si>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</si>
  <si>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</si>
  <si>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</si>
  <si>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</si>
  <si>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</si>
  <si>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</si>
  <si>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</si>
  <si>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</si>
  <si>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</si>
  <si>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</si>
  <si>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</si>
  <si>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</si>
  <si>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</si>
  <si>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</si>
  <si>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</si>
  <si>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</si>
  <si>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</si>
  <si>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</si>
  <si>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</si>
  <si>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</si>
  <si>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</si>
  <si>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</si>
  <si>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</si>
  <si>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</si>
  <si>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</si>
  <si>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</si>
  <si>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</si>
  <si>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</si>
  <si>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</si>
  <si>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</si>
  <si>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</si>
  <si>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</si>
  <si>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</si>
  <si>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</si>
  <si>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</si>
  <si>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</si>
  <si>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</si>
  <si>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</si>
  <si>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</si>
  <si>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</si>
  <si>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</si>
  <si>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</si>
  <si>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</si>
  <si>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</si>
  <si>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</si>
  <si>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</si>
  <si>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</si>
  <si>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</si>
  <si>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</si>
  <si>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</si>
  <si>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</si>
  <si>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</si>
  <si>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</si>
  <si>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</si>
  <si>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</si>
  <si>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</si>
  <si>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</si>
  <si>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</si>
  <si>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</si>
  <si>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</si>
  <si>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</si>
  <si>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</si>
  <si>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</si>
  <si>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</si>
  <si>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</si>
  <si>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</si>
  <si>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</si>
  <si>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</si>
  <si>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</si>
  <si>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</si>
  <si>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</si>
  <si>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</si>
  <si>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</si>
  <si>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</si>
  <si>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</si>
  <si>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</si>
  <si>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</si>
  <si>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</si>
  <si>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</si>
  <si>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</si>
  <si>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</si>
  <si>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</si>
  <si>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</si>
  <si>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</si>
  <si>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</si>
  <si>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</si>
  <si>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</si>
  <si>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</si>
  <si>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</si>
  <si>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</si>
  <si>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</si>
  <si>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</si>
  <si>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</si>
  <si>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</si>
  <si>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</si>
  <si>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</si>
  <si>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</si>
  <si>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</si>
  <si>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</si>
  <si>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</si>
  <si>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</si>
  <si>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</si>
  <si>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</si>
  <si>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</si>
  <si>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</si>
  <si>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</si>
  <si>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</si>
  <si>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</si>
  <si>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</si>
  <si>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</si>
  <si>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</si>
  <si>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</si>
  <si>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</si>
  <si>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</si>
  <si>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</si>
  <si>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</si>
  <si>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</si>
  <si>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</si>
  <si>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</si>
  <si>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</si>
  <si>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</si>
  <si>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</si>
  <si>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</si>
  <si>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</si>
  <si>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</si>
  <si>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</si>
  <si>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</si>
  <si>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</si>
  <si>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</si>
  <si>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</si>
  <si>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</si>
  <si>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</si>
  <si>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</si>
  <si>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</si>
  <si>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</si>
  <si>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</si>
  <si>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</si>
  <si>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</si>
  <si>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</si>
  <si>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</si>
  <si>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</si>
  <si>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</si>
  <si>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</si>
  <si>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</si>
  <si>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</si>
  <si>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</si>
  <si>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</si>
  <si>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</si>
  <si>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</si>
  <si>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</si>
  <si>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</si>
  <si>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</si>
  <si>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</si>
  <si>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</si>
  <si>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</si>
  <si>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</si>
  <si>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</si>
  <si>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</si>
  <si>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</si>
  <si>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</si>
  <si>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</si>
  <si>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</si>
  <si>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</si>
  <si>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</si>
  <si>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</si>
  <si>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</si>
  <si>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</si>
  <si>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</si>
  <si>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</si>
  <si>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</si>
  <si>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</si>
  <si>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</si>
  <si>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</si>
  <si>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</si>
  <si>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</si>
  <si>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</si>
  <si>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</si>
  <si>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</si>
  <si>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</si>
  <si>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</si>
  <si>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</si>
  <si>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</si>
  <si>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</si>
  <si>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</si>
  <si>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</si>
  <si>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</si>
  <si>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</si>
  <si>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</si>
  <si>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</si>
  <si>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</si>
  <si>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</si>
  <si>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</si>
  <si>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</si>
  <si>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</si>
  <si>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</si>
  <si>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</si>
  <si>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</si>
  <si>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</si>
  <si>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</si>
  <si>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</si>
  <si>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</si>
  <si>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</si>
  <si>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</si>
  <si>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</si>
  <si>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</si>
  <si>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</si>
  <si>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</si>
  <si>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</si>
  <si>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</si>
  <si>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</si>
  <si>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</si>
  <si>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</si>
  <si>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</si>
  <si>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</si>
  <si>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</si>
  <si>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</si>
  <si>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</si>
  <si>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</si>
  <si>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</si>
  <si>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</si>
  <si>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</si>
  <si>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</si>
  <si>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</si>
  <si>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</si>
  <si>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</si>
  <si>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</si>
  <si>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</si>
  <si>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</si>
  <si>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</si>
  <si>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</si>
  <si>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</si>
  <si>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</si>
  <si>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</si>
  <si>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</si>
  <si>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</si>
  <si>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</si>
  <si>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</si>
  <si>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</si>
  <si>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</si>
  <si>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</si>
  <si>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</si>
  <si>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</si>
  <si>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</si>
  <si>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</si>
  <si>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</si>
  <si>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</si>
  <si>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</si>
  <si>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</si>
  <si>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</si>
  <si>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</si>
  <si>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</si>
  <si>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</si>
  <si>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</si>
  <si>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</si>
  <si>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</si>
  <si>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</si>
  <si>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</si>
  <si>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</si>
  <si>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</si>
  <si>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</si>
  <si>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</si>
  <si>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</si>
  <si>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</si>
  <si>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</si>
  <si>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</si>
  <si>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</si>
  <si>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</si>
  <si>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</si>
  <si>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</si>
  <si>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</si>
  <si>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</si>
  <si>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</si>
  <si>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</si>
  <si>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</si>
  <si>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</si>
  <si>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</si>
  <si>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</si>
  <si>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</si>
  <si>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</si>
  <si>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</si>
  <si>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</si>
  <si>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</si>
  <si>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</si>
  <si>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</si>
  <si>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</si>
  <si>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</si>
  <si>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</si>
  <si>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</si>
  <si>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</si>
  <si>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</si>
  <si>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</si>
  <si>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</si>
  <si>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</si>
  <si>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</si>
  <si>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</si>
  <si>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</si>
  <si>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</si>
  <si>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</si>
  <si>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</si>
  <si>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</si>
  <si>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</si>
  <si>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</si>
  <si>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</si>
  <si>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</si>
  <si>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</si>
  <si>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</si>
  <si>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</si>
  <si>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</si>
  <si>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</si>
  <si>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</si>
  <si>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</si>
  <si>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</si>
  <si>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</si>
  <si>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</si>
  <si>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</si>
  <si>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</si>
  <si>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</si>
  <si>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</si>
  <si>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</si>
  <si>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</si>
  <si>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</si>
  <si>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</si>
  <si>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</si>
  <si>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</si>
  <si>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</si>
  <si>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</si>
  <si>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</si>
  <si>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</si>
  <si>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</si>
  <si>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</si>
  <si>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</si>
  <si>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</si>
  <si>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</si>
  <si>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</si>
  <si>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</si>
  <si>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</si>
  <si>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</si>
  <si>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</si>
  <si>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</si>
  <si>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</si>
  <si>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</si>
  <si>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</si>
  <si>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</si>
  <si>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</si>
  <si>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</si>
  <si>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</si>
  <si>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</si>
  <si>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</si>
  <si>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</si>
  <si>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</si>
  <si>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</si>
  <si>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</si>
  <si>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</si>
  <si>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</si>
  <si>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</si>
  <si>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</si>
  <si>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</si>
  <si>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</si>
  <si>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</si>
  <si>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</si>
  <si>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</si>
  <si>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</si>
  <si>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</si>
  <si>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</si>
  <si>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</si>
  <si>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</si>
  <si>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</si>
  <si>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</si>
  <si>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</si>
  <si>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</si>
  <si>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</si>
  <si>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</si>
  <si>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</si>
  <si>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</si>
  <si>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</si>
  <si>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</si>
  <si>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</si>
  <si>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</si>
  <si>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</si>
  <si>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</si>
  <si>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</si>
  <si>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</si>
  <si>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</si>
  <si>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</si>
  <si>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</si>
  <si>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</si>
  <si>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</si>
  <si>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</si>
  <si>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</si>
  <si>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</si>
  <si>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</si>
  <si>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</si>
  <si>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</si>
  <si>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</si>
  <si>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</si>
  <si>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</si>
  <si>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</si>
  <si>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</si>
  <si>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</si>
  <si>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</si>
  <si>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</si>
  <si>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</si>
  <si>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</si>
  <si>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</si>
  <si>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</si>
  <si>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</si>
  <si>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</si>
  <si>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</si>
  <si>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</si>
  <si>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</si>
  <si>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</si>
  <si>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</si>
  <si>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</si>
  <si>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</si>
  <si>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</si>
  <si>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</si>
  <si>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</si>
  <si>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</si>
  <si>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</si>
  <si>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</si>
  <si>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</si>
  <si>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</si>
  <si>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</si>
  <si>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</si>
  <si>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</si>
  <si>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</si>
  <si>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</si>
  <si>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</si>
  <si>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</si>
  <si>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</si>
  <si>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</si>
  <si>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</si>
  <si>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</si>
  <si>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</si>
  <si>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</si>
  <si>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</si>
  <si>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</si>
  <si>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</si>
  <si>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</si>
  <si>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</si>
  <si>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</si>
  <si>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</si>
  <si>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</si>
  <si>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</si>
  <si>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</si>
  <si>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</si>
  <si>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</si>
  <si>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</si>
  <si>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</si>
  <si>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</si>
  <si>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</si>
  <si>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</si>
  <si>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</si>
  <si>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</si>
  <si>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</si>
  <si>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</si>
  <si>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</si>
  <si>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</si>
  <si>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</si>
  <si>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</si>
  <si>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</si>
  <si>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</si>
  <si>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</si>
  <si>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</si>
  <si>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</si>
  <si>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</si>
  <si>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</si>
  <si>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</si>
  <si>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</si>
  <si>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</si>
  <si>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</si>
  <si>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</si>
  <si>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</si>
  <si>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</si>
  <si>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</si>
  <si>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</si>
  <si>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</si>
  <si>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</si>
  <si>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</si>
  <si>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</si>
  <si>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</si>
  <si>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</si>
  <si>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</si>
  <si>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</si>
  <si>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</si>
  <si>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</si>
  <si>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</si>
  <si>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</si>
  <si>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</si>
  <si>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</si>
  <si>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</si>
  <si>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</si>
  <si>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</si>
  <si>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</si>
  <si>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</si>
  <si>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</si>
  <si>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</si>
  <si>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</si>
  <si>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</si>
  <si>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</si>
  <si>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</si>
  <si>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</si>
  <si>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</si>
  <si>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</si>
  <si>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</si>
  <si>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</si>
  <si>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</si>
  <si>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</si>
  <si>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</si>
  <si>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</si>
  <si>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</si>
  <si>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</si>
  <si>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</si>
  <si>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</si>
  <si>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</si>
  <si>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</si>
  <si>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</si>
  <si>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</si>
  <si>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</si>
  <si>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</si>
  <si>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</si>
  <si>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</si>
  <si>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</si>
  <si>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</si>
  <si>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</si>
  <si>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</si>
  <si>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</si>
  <si>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</si>
  <si>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</si>
  <si>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</si>
  <si>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</si>
  <si>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</si>
  <si>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</si>
  <si>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</si>
  <si>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</si>
  <si>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</si>
  <si>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</si>
  <si>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</si>
  <si>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</si>
  <si>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</si>
  <si>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</si>
  <si>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</si>
  <si>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</si>
  <si>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</si>
  <si>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</si>
  <si>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</si>
  <si>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</si>
  <si>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</si>
  <si>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</si>
  <si>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</si>
  <si>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</si>
  <si>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</si>
  <si>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</si>
  <si>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</si>
  <si>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</si>
  <si>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</si>
  <si>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</si>
  <si>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</si>
  <si>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</si>
  <si>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</si>
  <si>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</si>
  <si>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</si>
  <si>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</si>
  <si>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</si>
  <si>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</si>
  <si>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</si>
  <si>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</si>
  <si>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</si>
  <si>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</si>
  <si>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</si>
  <si>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</si>
  <si>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</si>
  <si>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</si>
  <si>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</si>
  <si>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</si>
  <si>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</si>
  <si>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</si>
  <si>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</si>
  <si>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</si>
  <si>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</si>
  <si>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</si>
  <si>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</si>
  <si>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</si>
  <si>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</si>
  <si>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</si>
  <si>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</si>
  <si>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</si>
  <si>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</si>
  <si>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</si>
  <si>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</si>
  <si>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</si>
  <si>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</si>
  <si>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</si>
  <si>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</si>
  <si>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</si>
  <si>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</si>
  <si>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</si>
  <si>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</si>
  <si>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</si>
  <si>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</si>
  <si>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</si>
  <si>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</si>
  <si>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</si>
  <si>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</si>
  <si>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</si>
  <si>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</si>
  <si>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</si>
  <si>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</si>
  <si>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</si>
  <si>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</si>
  <si>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</si>
  <si>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</si>
  <si>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</si>
  <si>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</si>
  <si>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</si>
  <si>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</si>
  <si>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</si>
  <si>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</si>
  <si>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</si>
  <si>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</si>
  <si>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</si>
  <si>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</si>
  <si>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</si>
  <si>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</si>
  <si>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</si>
  <si>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</si>
  <si>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</si>
  <si>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</si>
  <si>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</si>
  <si>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</si>
  <si>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</si>
  <si>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</si>
  <si>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</si>
  <si>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</si>
  <si>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</si>
  <si>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</si>
  <si>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</si>
  <si>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</si>
  <si>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</si>
  <si>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</si>
  <si>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</si>
  <si>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</si>
  <si>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</si>
  <si>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</si>
  <si>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</si>
  <si>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</si>
  <si>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</si>
  <si>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</si>
  <si>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</si>
  <si>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</si>
  <si>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</si>
  <si>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</si>
  <si>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</si>
  <si>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</si>
  <si>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</si>
  <si>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</si>
  <si>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</si>
  <si>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</si>
  <si>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</si>
  <si>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</si>
  <si>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</si>
  <si>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</si>
  <si>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</si>
  <si>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</si>
  <si>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</si>
  <si>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</si>
  <si>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</si>
  <si>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</si>
  <si>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</si>
  <si>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</si>
  <si>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</si>
  <si>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</si>
  <si>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</si>
  <si>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</si>
  <si>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</si>
  <si>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</si>
  <si>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</si>
  <si>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</si>
  <si>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</si>
  <si>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</si>
  <si>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</si>
  <si>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</si>
  <si>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</si>
  <si>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</si>
  <si>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</si>
  <si>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</si>
  <si>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</si>
  <si>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</si>
  <si>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</si>
  <si>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</si>
  <si>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</si>
  <si>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</si>
  <si>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</si>
  <si>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</si>
  <si>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</si>
  <si>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</si>
  <si>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</si>
  <si>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</si>
  <si>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</si>
  <si>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</si>
  <si>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</si>
  <si>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</si>
  <si>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</si>
  <si>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</si>
  <si>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</si>
  <si>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</si>
  <si>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</si>
  <si>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</si>
  <si>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</si>
  <si>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</si>
  <si>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</si>
  <si>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</si>
  <si>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</si>
  <si>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</si>
  <si>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</si>
  <si>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</si>
  <si>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</si>
  <si>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</si>
  <si>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</si>
  <si>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</si>
  <si>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</si>
  <si>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</si>
  <si>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</si>
  <si>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</si>
  <si>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</si>
  <si>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</si>
  <si>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</si>
  <si>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</si>
  <si>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</si>
  <si>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</si>
  <si>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</si>
  <si>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</si>
  <si>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</si>
  <si>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</si>
  <si>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</si>
  <si>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</si>
  <si>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</si>
  <si>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</si>
  <si>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</si>
  <si>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</si>
  <si>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</si>
  <si>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</si>
  <si>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</si>
  <si>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</si>
  <si>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</si>
  <si>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</si>
  <si>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</si>
  <si>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</si>
  <si>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</si>
  <si>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</si>
  <si>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</si>
  <si>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</si>
  <si>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</si>
  <si>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</si>
  <si>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</si>
  <si>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</si>
  <si>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</si>
  <si>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</si>
  <si>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</si>
  <si>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</si>
  <si>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</si>
  <si>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</si>
  <si>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</si>
  <si>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</si>
  <si>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</si>
  <si>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</si>
  <si>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</si>
  <si>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</si>
  <si>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</si>
  <si>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</si>
  <si>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</si>
  <si>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</si>
  <si>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</si>
  <si>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</si>
  <si>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</si>
  <si>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</si>
  <si>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</si>
  <si>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</si>
  <si>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</si>
  <si>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</si>
  <si>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</si>
  <si>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</si>
  <si>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</si>
  <si>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</si>
  <si>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</si>
  <si>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</si>
  <si>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</si>
  <si>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</si>
  <si>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</si>
  <si>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</si>
  <si>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</si>
  <si>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</si>
  <si>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</si>
  <si>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</si>
  <si>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</si>
  <si>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</si>
  <si>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</si>
  <si>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</si>
  <si>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</si>
  <si>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</si>
  <si>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</si>
  <si>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</si>
  <si>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</si>
  <si>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</si>
  <si>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</si>
  <si>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</si>
  <si>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</si>
  <si>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</si>
  <si>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</si>
  <si>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</si>
  <si>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</si>
  <si>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</si>
  <si>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</si>
  <si>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</si>
  <si>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</si>
  <si>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</si>
  <si>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</si>
  <si>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</si>
  <si>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</si>
  <si>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</si>
  <si>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</si>
  <si>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</si>
  <si>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</si>
  <si>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</si>
  <si>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</si>
  <si>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</si>
  <si>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</si>
  <si>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</si>
  <si>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</si>
  <si>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</si>
  <si>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</si>
  <si>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</si>
  <si>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</si>
  <si>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</si>
  <si>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</si>
  <si>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</si>
  <si>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</si>
  <si>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</si>
  <si>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</si>
  <si>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</si>
  <si>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</si>
  <si>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</si>
  <si>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</si>
  <si>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</si>
  <si>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</si>
  <si>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</si>
  <si>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</si>
  <si>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</si>
  <si>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</si>
  <si>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</si>
  <si>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</si>
  <si>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</si>
  <si>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</si>
  <si>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</si>
  <si>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</si>
  <si>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</si>
  <si>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</si>
  <si>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</si>
  <si>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</si>
  <si>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</si>
  <si>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</si>
  <si>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</si>
  <si>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</si>
  <si>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</si>
  <si>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</si>
  <si>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</si>
  <si>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</si>
  <si>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</si>
  <si>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</si>
  <si>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</si>
  <si>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</si>
  <si>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</si>
  <si>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</si>
  <si>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</si>
  <si>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</si>
  <si>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</si>
  <si>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</si>
  <si>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</si>
  <si>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</si>
  <si>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</si>
  <si>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</si>
  <si>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</si>
  <si>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</si>
  <si>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</si>
  <si>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</si>
  <si>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</si>
  <si>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</si>
  <si>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</si>
  <si>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</si>
  <si>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</si>
  <si>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</si>
  <si>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</si>
  <si>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</si>
  <si>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</si>
  <si>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</si>
  <si>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</si>
  <si>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</si>
  <si>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</si>
  <si>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</si>
  <si>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</si>
  <si>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</si>
  <si>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</si>
  <si>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</si>
  <si>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</si>
  <si>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</si>
  <si>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</si>
  <si>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</si>
  <si>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</si>
  <si>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</si>
  <si>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</si>
  <si>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</si>
  <si>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</si>
  <si>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</si>
  <si>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</si>
  <si>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</si>
  <si>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</si>
  <si>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</si>
  <si>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</si>
  <si>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</si>
  <si>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</si>
  <si>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</si>
  <si>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</si>
  <si>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</si>
  <si>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</si>
  <si>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</si>
  <si>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</si>
  <si>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</si>
  <si>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</si>
  <si>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</si>
  <si>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</si>
  <si>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</si>
  <si>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</si>
  <si>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</si>
  <si>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</si>
  <si>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</si>
  <si>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</si>
  <si>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</si>
  <si>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</si>
  <si>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</si>
  <si>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</si>
  <si>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</si>
  <si>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</si>
  <si>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</si>
  <si>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</si>
  <si>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</si>
  <si>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</si>
  <si>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</si>
  <si>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</si>
  <si>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</si>
  <si>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</si>
  <si>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</si>
  <si>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</si>
  <si>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</si>
  <si>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</si>
  <si>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</si>
  <si>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</si>
  <si>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</si>
  <si>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</si>
  <si>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</si>
  <si>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</si>
  <si>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</si>
  <si>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</si>
  <si>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</si>
  <si>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</si>
  <si>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</si>
  <si>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</si>
  <si>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</si>
  <si>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</si>
  <si>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</si>
  <si>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</si>
  <si>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</si>
  <si>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</si>
  <si>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</si>
  <si>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</si>
  <si>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</si>
  <si>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</si>
  <si>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</si>
  <si>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</si>
  <si>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</si>
  <si>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</si>
  <si>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</si>
  <si>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</si>
  <si>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</si>
  <si>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</si>
  <si>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</si>
  <si>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</si>
  <si>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</si>
  <si>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</si>
  <si>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</si>
  <si>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</si>
  <si>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</si>
  <si>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</si>
  <si>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</si>
  <si>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</si>
  <si>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</si>
  <si>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</si>
  <si>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</si>
  <si>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</si>
  <si>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</si>
  <si>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</si>
  <si>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</si>
  <si>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</si>
  <si>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</si>
  <si>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</si>
  <si>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</si>
  <si>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</si>
  <si>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</si>
  <si>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</si>
  <si>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</si>
  <si>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</si>
  <si>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</si>
  <si>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</si>
  <si>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</si>
  <si>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</si>
  <si>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</si>
  <si>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</si>
  <si>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</si>
  <si>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</si>
  <si>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</si>
  <si>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</si>
  <si>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</si>
  <si>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</si>
  <si>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</si>
  <si>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</si>
  <si>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</si>
  <si>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</si>
  <si>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</si>
  <si>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</si>
  <si>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</si>
  <si>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</si>
  <si>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</si>
  <si>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</si>
  <si>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</si>
  <si>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</si>
  <si>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</si>
  <si>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</si>
  <si>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</si>
  <si>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</si>
  <si>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</si>
  <si>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</si>
  <si>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</si>
  <si>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</si>
  <si>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</si>
  <si>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</si>
  <si>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</si>
  <si>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</si>
  <si>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</si>
  <si>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</si>
  <si>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</si>
  <si>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</si>
  <si>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</si>
  <si>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</si>
  <si>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</si>
  <si>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</si>
  <si>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</si>
  <si>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</si>
  <si>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</si>
  <si>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</si>
  <si>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</si>
  <si>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</si>
  <si>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</si>
  <si>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</si>
  <si>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</si>
  <si>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</si>
  <si>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</si>
  <si>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</si>
  <si>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</si>
  <si>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</si>
  <si>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</si>
  <si>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</si>
  <si>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</si>
  <si>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</si>
  <si>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</si>
  <si>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</si>
  <si>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</si>
  <si>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</si>
  <si>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</si>
  <si>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</si>
  <si>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</si>
  <si>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</si>
  <si>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</si>
  <si>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</si>
  <si>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</si>
  <si>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</si>
  <si>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</si>
  <si>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</si>
  <si>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</si>
  <si>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</si>
  <si>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</si>
  <si>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</si>
  <si>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</si>
  <si>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</si>
  <si>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</si>
  <si>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</si>
  <si>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</si>
  <si>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</si>
  <si>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</si>
  <si>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</si>
  <si>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</si>
  <si>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</si>
  <si>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</si>
  <si>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</si>
  <si>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</si>
  <si>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</si>
  <si>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</si>
  <si>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</si>
  <si>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</si>
  <si>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</si>
  <si>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</si>
  <si>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</si>
  <si>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</si>
  <si>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</si>
  <si>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</si>
  <si>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</si>
  <si>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</si>
  <si>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</si>
  <si>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</si>
  <si>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</si>
  <si>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</si>
  <si>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</si>
  <si>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</si>
  <si>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</si>
  <si>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</si>
  <si>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</si>
  <si>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</si>
  <si>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</si>
  <si>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</si>
  <si>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</si>
  <si>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</si>
  <si>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</si>
  <si>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</si>
  <si>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</si>
  <si>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</si>
  <si>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</si>
  <si>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</si>
  <si>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</si>
  <si>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</si>
  <si>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</si>
  <si>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</si>
  <si>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</si>
  <si>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</si>
  <si>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</si>
  <si>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</si>
  <si>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</si>
  <si>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</si>
  <si>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</si>
  <si>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</si>
  <si>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</si>
  <si>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</si>
  <si>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</si>
  <si>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</si>
  <si>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</si>
  <si>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</si>
  <si>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</si>
  <si>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</si>
  <si>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</si>
  <si>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</si>
  <si>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</si>
  <si>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</si>
  <si>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</si>
  <si>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</si>
  <si>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</si>
  <si>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</si>
  <si>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</si>
  <si>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</si>
  <si>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</si>
  <si>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</si>
  <si>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</si>
  <si>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</si>
  <si>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</si>
  <si>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</si>
  <si>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</si>
  <si>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</si>
  <si>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</si>
  <si>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</si>
  <si>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</si>
  <si>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</si>
  <si>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</si>
  <si>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</si>
  <si>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</si>
  <si>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</si>
  <si>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</si>
  <si>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</si>
  <si>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</si>
  <si>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</si>
  <si>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</si>
  <si>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</si>
  <si>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</si>
  <si>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</si>
  <si>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</si>
  <si>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</si>
  <si>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</si>
  <si>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</si>
  <si>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</si>
  <si>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</si>
  <si>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</si>
  <si>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</si>
  <si>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</si>
  <si>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</si>
  <si>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</si>
  <si>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</si>
  <si>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</si>
  <si>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</si>
  <si>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</si>
  <si>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</si>
  <si>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</si>
  <si>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</si>
  <si>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</si>
  <si>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</si>
  <si>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</si>
  <si>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</si>
  <si>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</si>
  <si>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</si>
  <si>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</si>
  <si>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</si>
  <si>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</si>
  <si>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</si>
  <si>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</si>
  <si>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</si>
  <si>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</si>
  <si>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</si>
  <si>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</si>
  <si>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</si>
  <si>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</si>
  <si>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</si>
  <si>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</si>
  <si>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</si>
  <si>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</si>
  <si>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</si>
  <si>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</si>
  <si>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</si>
  <si>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</si>
  <si>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</si>
  <si>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</si>
  <si>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</si>
  <si>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</si>
  <si>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</si>
  <si>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</si>
  <si>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</si>
  <si>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</si>
  <si>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</si>
  <si>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</si>
  <si>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</si>
  <si>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</si>
  <si>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</si>
  <si>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</si>
  <si>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</si>
  <si>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</si>
  <si>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</si>
  <si>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</si>
  <si>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</si>
  <si>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</si>
  <si>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</si>
  <si>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</si>
  <si>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</si>
  <si>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</si>
  <si>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</si>
  <si>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</si>
  <si>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</si>
  <si>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</si>
  <si>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</si>
  <si>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</si>
  <si>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</si>
  <si>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</si>
  <si>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</si>
  <si>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</si>
  <si>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</si>
  <si>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</si>
  <si>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</si>
  <si>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</si>
  <si>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</si>
  <si>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</si>
  <si>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</si>
  <si>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</si>
  <si>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</si>
  <si>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</si>
  <si>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</si>
  <si>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</si>
  <si>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</si>
  <si>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</si>
  <si>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</si>
  <si>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</si>
  <si>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</si>
  <si>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</si>
  <si>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</si>
  <si>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</si>
  <si>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</si>
  <si>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</si>
  <si>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</si>
  <si>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</si>
  <si>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</si>
  <si>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</si>
  <si>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</si>
  <si>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</si>
  <si>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</si>
  <si>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</si>
  <si>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</si>
  <si>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</si>
  <si>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</si>
  <si>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</si>
  <si>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</si>
  <si>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</si>
  <si>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</si>
  <si>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</si>
  <si>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</si>
  <si>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</si>
  <si>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</si>
  <si>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</si>
  <si>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</si>
  <si>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</si>
  <si>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</si>
  <si>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</si>
  <si>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</si>
  <si>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</si>
  <si>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</si>
  <si>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</si>
  <si>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</si>
  <si>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</si>
  <si>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</si>
  <si>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</si>
  <si>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</si>
  <si>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</si>
  <si>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</si>
  <si>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</si>
  <si>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</si>
  <si>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</si>
  <si>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</si>
  <si>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</si>
  <si>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</si>
  <si>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</si>
  <si>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</si>
  <si>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</si>
  <si>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</si>
  <si>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</si>
  <si>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</si>
  <si>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</si>
  <si>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</si>
  <si>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</si>
  <si>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</si>
  <si>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</si>
  <si>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</si>
  <si>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</si>
  <si>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</si>
  <si>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</si>
  <si>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</si>
  <si>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</si>
  <si>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</si>
  <si>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</si>
  <si>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</si>
  <si>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</si>
  <si>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</si>
  <si>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</si>
  <si>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</si>
  <si>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</si>
  <si>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</si>
  <si>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</si>
  <si>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</si>
  <si>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</si>
  <si>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</si>
  <si>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</si>
  <si>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</si>
  <si>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</si>
  <si>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</si>
  <si>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</si>
  <si>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</si>
  <si>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</si>
  <si>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</si>
  <si>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</si>
  <si>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</si>
  <si>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</si>
  <si>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</si>
  <si>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</si>
  <si>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</si>
  <si>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</si>
  <si>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</si>
  <si>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</si>
  <si>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</si>
  <si>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</si>
  <si>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</si>
  <si>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</si>
  <si>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</si>
  <si>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</si>
  <si>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</si>
  <si>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</si>
  <si>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</si>
  <si>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</si>
  <si>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</si>
  <si>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</si>
  <si>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</si>
  <si>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</si>
  <si>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</si>
  <si>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</si>
  <si>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</si>
  <si>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</si>
  <si>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</si>
  <si>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</si>
  <si>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</si>
  <si>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</si>
  <si>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</si>
  <si>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</si>
  <si>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</si>
  <si>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</si>
  <si>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</si>
  <si>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</si>
  <si>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</si>
  <si>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</si>
  <si>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</si>
  <si>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</si>
  <si>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</si>
  <si>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</si>
  <si>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</si>
  <si>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</si>
  <si>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</si>
  <si>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</si>
  <si>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</si>
  <si>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</si>
  <si>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</si>
  <si>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</si>
  <si>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</si>
  <si>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</si>
  <si>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</si>
  <si>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</si>
  <si>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</si>
  <si>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</si>
  <si>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</si>
  <si>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</si>
  <si>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</si>
  <si>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</si>
  <si>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</si>
  <si>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</si>
  <si>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</si>
  <si>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</si>
  <si>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</si>
  <si>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</si>
  <si>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</si>
  <si>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</si>
  <si>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</si>
  <si>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</si>
  <si>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</si>
  <si>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</si>
  <si>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</si>
  <si>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</si>
  <si>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</si>
  <si>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</si>
  <si>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</si>
  <si>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</si>
  <si>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</si>
  <si>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</si>
  <si>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</si>
  <si>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</si>
  <si>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</si>
  <si>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</si>
  <si>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</si>
  <si>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</si>
  <si>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</si>
  <si>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</si>
  <si>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</si>
  <si>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</si>
  <si>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</si>
  <si>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</si>
  <si>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</si>
  <si>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</si>
  <si>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</si>
  <si>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</si>
  <si>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</si>
  <si>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</si>
  <si>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</si>
  <si>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</si>
  <si>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</si>
  <si>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</si>
  <si>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</si>
  <si>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</si>
  <si>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</si>
  <si>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</si>
  <si>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</si>
  <si>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</si>
  <si>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</si>
  <si>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</si>
  <si>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</si>
  <si>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</si>
  <si>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</si>
  <si>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</si>
  <si>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</si>
  <si>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</si>
  <si>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</si>
  <si>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</si>
  <si>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</si>
  <si>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</si>
  <si>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</si>
  <si>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</si>
  <si>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</si>
  <si>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</si>
  <si>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</si>
  <si>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</si>
  <si>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</si>
  <si>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</si>
  <si>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</si>
  <si>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</si>
  <si>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</si>
  <si>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</si>
  <si>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</si>
  <si>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</si>
  <si>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</si>
  <si>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</si>
  <si>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</si>
  <si>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</si>
  <si>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</si>
  <si>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</si>
  <si>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</si>
  <si>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</si>
  <si>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</si>
  <si>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</si>
  <si>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</si>
  <si>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</si>
  <si>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</si>
  <si>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</si>
  <si>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</si>
  <si>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</si>
  <si>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</si>
  <si>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</si>
  <si>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</si>
  <si>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</si>
  <si>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</si>
  <si>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</si>
  <si>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</si>
  <si>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</si>
  <si>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</si>
  <si>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</si>
  <si>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</si>
  <si>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</si>
  <si>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</si>
  <si>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</si>
  <si>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</si>
  <si>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</si>
  <si>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</si>
  <si>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</si>
  <si>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</si>
  <si>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</si>
  <si>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</si>
  <si>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</si>
  <si>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</si>
  <si>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</si>
  <si>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</si>
  <si>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</si>
  <si>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</si>
  <si>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</si>
  <si>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</si>
  <si>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</si>
  <si>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</si>
  <si>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</si>
  <si>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</si>
  <si>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</si>
  <si>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</si>
  <si>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</si>
  <si>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</si>
  <si>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</si>
  <si>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</si>
  <si>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</si>
  <si>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</si>
  <si>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</si>
  <si>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</si>
  <si>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</si>
  <si>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</si>
  <si>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</si>
  <si>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</si>
  <si>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</si>
  <si>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</si>
  <si>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</si>
  <si>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</si>
  <si>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</si>
  <si>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</si>
  <si>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</si>
  <si>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</si>
  <si>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</si>
  <si>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</si>
  <si>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</si>
  <si>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</si>
  <si>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</si>
  <si>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</si>
  <si>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</si>
  <si>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</si>
  <si>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</si>
  <si>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</si>
  <si>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</si>
  <si>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</si>
  <si>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</si>
  <si>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</si>
  <si>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</si>
  <si>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</si>
  <si>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</si>
  <si>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</si>
  <si>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</si>
  <si>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</si>
  <si>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</si>
  <si>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</si>
  <si>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</si>
  <si>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</si>
  <si>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</si>
  <si>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</si>
  <si>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</si>
  <si>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</si>
  <si>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</si>
  <si>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</si>
  <si>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</si>
  <si>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</si>
  <si>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</si>
  <si>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</si>
  <si>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</si>
  <si>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</si>
  <si>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</si>
  <si>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</si>
  <si>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</si>
  <si>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</si>
  <si>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</si>
  <si>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</si>
  <si>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</si>
  <si>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</si>
  <si>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</si>
  <si>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</si>
  <si>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</si>
  <si>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</si>
  <si>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</si>
  <si>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</si>
  <si>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</si>
  <si>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</si>
  <si>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</si>
  <si>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</si>
  <si>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</si>
  <si>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</si>
  <si>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</si>
  <si>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</si>
  <si>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</si>
  <si>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</si>
  <si>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</si>
  <si>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</si>
  <si>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</si>
  <si>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</si>
  <si>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</si>
  <si>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</si>
  <si>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</si>
  <si>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</si>
  <si>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</si>
  <si>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</si>
  <si>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</si>
  <si>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</si>
  <si>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</si>
  <si>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</si>
  <si>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</si>
  <si>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</si>
  <si>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</si>
  <si>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</si>
  <si>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</si>
  <si>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</si>
  <si>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</si>
  <si>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</si>
  <si>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</si>
  <si>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</si>
  <si>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</si>
  <si>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</si>
  <si>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</si>
  <si>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</si>
  <si>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</si>
  <si>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</si>
  <si>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</si>
  <si>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</si>
  <si>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</si>
  <si>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</si>
  <si>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</si>
  <si>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</si>
  <si>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</si>
  <si>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</si>
  <si>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</si>
  <si>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</si>
  <si>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</si>
  <si>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</si>
  <si>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</si>
  <si>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</si>
  <si>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</si>
  <si>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</si>
  <si>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</si>
  <si>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</si>
  <si>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</si>
  <si>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</si>
  <si>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</si>
  <si>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</si>
  <si>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</si>
  <si>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</si>
  <si>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</si>
  <si>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</si>
  <si>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</si>
  <si>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</si>
  <si>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</si>
  <si>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</si>
  <si>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</si>
  <si>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</si>
  <si>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</si>
  <si>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</si>
  <si>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</si>
  <si>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</si>
  <si>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</si>
  <si>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</si>
  <si>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</si>
  <si>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</si>
  <si>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</si>
  <si>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</si>
  <si>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</si>
  <si>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</si>
  <si>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</si>
  <si>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</si>
  <si>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</si>
  <si>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</si>
  <si>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</si>
  <si>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</si>
  <si>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</si>
  <si>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</si>
  <si>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</si>
  <si>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</si>
  <si>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</si>
  <si>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</si>
  <si>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</si>
  <si>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</si>
  <si>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</si>
  <si>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</si>
  <si>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</si>
  <si>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</si>
  <si>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</si>
  <si>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</si>
  <si>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</si>
  <si>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</si>
  <si>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</si>
  <si>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</si>
  <si>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</si>
  <si>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</si>
  <si>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</si>
  <si>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</si>
  <si>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</si>
  <si>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</si>
  <si>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</si>
  <si>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</si>
  <si>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</si>
  <si>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</si>
  <si>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</si>
  <si>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</si>
  <si>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</si>
  <si>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</si>
  <si>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</si>
  <si>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</si>
  <si>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</si>
  <si>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</si>
  <si>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</si>
  <si>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</si>
  <si>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</si>
  <si>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</si>
  <si>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</si>
  <si>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</si>
  <si>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</si>
  <si>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</si>
  <si>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</si>
  <si>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</si>
  <si>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</si>
  <si>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</si>
  <si>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</si>
  <si>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</si>
  <si>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</si>
  <si>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</si>
  <si>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</si>
  <si>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</si>
  <si>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</si>
  <si>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</si>
  <si>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</si>
  <si>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</si>
  <si>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</si>
  <si>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</si>
  <si>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</si>
  <si>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</si>
  <si>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</si>
  <si>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</si>
  <si>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</si>
  <si>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</si>
  <si>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</si>
  <si>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</si>
  <si>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</si>
  <si>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</si>
  <si>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</si>
  <si>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</si>
  <si>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</si>
  <si>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</si>
  <si>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</si>
  <si>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</si>
  <si>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</si>
  <si>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</si>
  <si>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</si>
  <si>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</si>
  <si>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</si>
  <si>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</si>
  <si>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</si>
  <si>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</si>
  <si>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</si>
  <si>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</si>
  <si>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</si>
  <si>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</si>
  <si>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</si>
  <si>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</si>
  <si>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</si>
  <si>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</si>
  <si>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</si>
  <si>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</si>
  <si>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</si>
  <si>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</si>
  <si>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</si>
  <si>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</si>
  <si>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</si>
  <si>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</si>
  <si>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</si>
  <si>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</si>
  <si>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</si>
  <si>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</si>
  <si>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</si>
  <si>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</si>
  <si>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</si>
  <si>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</si>
  <si>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</si>
  <si>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</si>
  <si>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</si>
  <si>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</si>
  <si>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</si>
  <si>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</si>
  <si>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</si>
  <si>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</si>
  <si>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</si>
  <si>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</si>
  <si>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</si>
  <si>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</si>
  <si>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</si>
  <si>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</si>
  <si>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</si>
  <si>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</si>
  <si>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</si>
  <si>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</si>
  <si>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</si>
  <si>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</si>
  <si>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</si>
  <si>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</si>
  <si>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</si>
  <si>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</si>
  <si>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</si>
  <si>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</si>
  <si>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</si>
  <si>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</si>
  <si>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</si>
  <si>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</si>
  <si>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</si>
  <si>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</si>
  <si>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</si>
  <si>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</si>
  <si>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</si>
  <si>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</si>
  <si>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</si>
  <si>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</si>
  <si>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</si>
  <si>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</si>
  <si>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</si>
  <si>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</si>
  <si>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</si>
  <si>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</si>
  <si>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</si>
  <si>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</si>
  <si>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</si>
  <si>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</si>
  <si>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</si>
  <si>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</si>
  <si>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</si>
  <si>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</si>
  <si>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</si>
  <si>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</si>
  <si>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</si>
  <si>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</si>
  <si>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</si>
  <si>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</si>
  <si>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</si>
  <si>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</si>
  <si>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</si>
  <si>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</si>
  <si>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</si>
  <si>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</si>
  <si>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</si>
  <si>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</si>
  <si>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</si>
  <si>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</si>
  <si>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</si>
  <si>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</si>
  <si>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</si>
  <si>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</si>
  <si>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</si>
  <si>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</si>
  <si>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</si>
  <si>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</si>
  <si>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</si>
  <si>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</si>
  <si>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</si>
  <si>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</si>
  <si>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</si>
  <si>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</si>
  <si>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</si>
  <si>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</si>
  <si>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</si>
  <si>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</si>
  <si>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</si>
  <si>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</si>
  <si>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</si>
  <si>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</si>
  <si>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</si>
  <si>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</si>
  <si>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</si>
  <si>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</si>
  <si>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</si>
  <si>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</si>
  <si>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</si>
  <si>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</si>
  <si>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</si>
  <si>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</si>
  <si>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</si>
  <si>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</si>
  <si>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</si>
  <si>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</si>
  <si>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</si>
  <si>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</si>
  <si>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</si>
  <si>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</si>
  <si>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</si>
  <si>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</si>
  <si>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</si>
  <si>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</si>
  <si>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</si>
  <si>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</si>
  <si>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</si>
  <si>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</si>
  <si>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</si>
  <si>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</si>
  <si>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</si>
  <si>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</si>
  <si>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</si>
  <si>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</si>
  <si>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</si>
  <si>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</si>
  <si>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</si>
  <si>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</si>
  <si>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</si>
  <si>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</si>
  <si>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</si>
  <si>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</si>
  <si>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</si>
  <si>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</si>
  <si>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</si>
  <si>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</si>
  <si>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</si>
  <si>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</si>
  <si>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</si>
  <si>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</si>
  <si>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</si>
  <si>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</si>
  <si>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</si>
  <si>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</si>
  <si>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</si>
  <si>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</si>
  <si>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</si>
  <si>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</si>
  <si>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</si>
  <si>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</si>
  <si>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</si>
  <si>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</si>
  <si>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</si>
  <si>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</si>
  <si>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</si>
  <si>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</si>
  <si>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</si>
  <si>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</si>
  <si>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</si>
  <si>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</si>
  <si>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</si>
  <si>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</si>
  <si>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</si>
  <si>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</si>
  <si>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</si>
  <si>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</si>
  <si>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</si>
  <si>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</si>
  <si>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</si>
  <si>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</si>
  <si>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</si>
  <si>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</si>
  <si>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</si>
  <si>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</si>
  <si>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</si>
  <si>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</si>
  <si>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</si>
  <si>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</si>
  <si>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</si>
  <si>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</si>
  <si>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</si>
  <si>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</si>
  <si>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</si>
  <si>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</si>
  <si>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</si>
  <si>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</si>
  <si>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</si>
  <si>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</si>
  <si>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</si>
  <si>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</si>
  <si>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</si>
  <si>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</si>
  <si>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</si>
  <si>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</si>
  <si>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</si>
  <si>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</si>
  <si>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</si>
  <si>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</si>
  <si>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</si>
  <si>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</si>
  <si>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</si>
  <si>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</si>
  <si>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</si>
  <si>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</si>
  <si>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</si>
  <si>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</si>
  <si>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</si>
  <si>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</si>
  <si>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</si>
  <si>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</si>
  <si>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</si>
  <si>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</si>
  <si>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</si>
  <si>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</si>
  <si>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</si>
  <si>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</si>
  <si>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</si>
  <si>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</si>
  <si>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</si>
  <si>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</si>
  <si>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</si>
  <si>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</si>
  <si>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</si>
  <si>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</si>
  <si>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</si>
  <si>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</si>
  <si>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</si>
  <si>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</si>
  <si>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</si>
  <si>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</si>
  <si>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</si>
  <si>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</si>
  <si>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</si>
  <si>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</si>
  <si>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</si>
  <si>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</si>
  <si>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</si>
  <si>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</si>
  <si>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</si>
  <si>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</si>
  <si>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</si>
  <si>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</si>
  <si>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</si>
  <si>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</si>
  <si>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</si>
  <si>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</si>
  <si>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</si>
  <si>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</si>
  <si>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</si>
  <si>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</si>
  <si>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</si>
  <si>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</si>
  <si>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</si>
  <si>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</si>
  <si>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</si>
  <si>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</si>
  <si>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</si>
  <si>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</si>
  <si>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</si>
  <si>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</si>
  <si>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</si>
  <si>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</si>
  <si>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</si>
  <si>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</si>
  <si>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</si>
  <si>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</si>
  <si>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</si>
  <si>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</si>
  <si>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</si>
  <si>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</si>
  <si>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</si>
  <si>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</si>
  <si>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</si>
  <si>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</si>
  <si>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</si>
  <si>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</si>
  <si>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</si>
  <si>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</si>
  <si>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</si>
  <si>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</si>
  <si>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</si>
  <si>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</si>
  <si>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</si>
  <si>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</si>
  <si>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</si>
  <si>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</si>
  <si>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</si>
  <si>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</si>
  <si>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</si>
  <si>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</si>
  <si>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</si>
  <si>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</si>
  <si>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</si>
  <si>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</si>
  <si>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</si>
  <si>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</si>
  <si>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</si>
  <si>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</si>
  <si>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</si>
  <si>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</si>
  <si>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</si>
  <si>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</si>
  <si>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</si>
  <si>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</si>
  <si>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</si>
  <si>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</si>
  <si>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</si>
  <si>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</si>
  <si>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</si>
  <si>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</si>
  <si>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</si>
  <si>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</si>
  <si>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</si>
  <si>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</si>
  <si>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</si>
  <si>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</si>
  <si>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</si>
  <si>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</si>
  <si>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</si>
  <si>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</si>
  <si>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</si>
  <si>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</si>
  <si>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</si>
  <si>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</si>
  <si>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</si>
  <si>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</si>
  <si>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</si>
  <si>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</si>
  <si>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</si>
  <si>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</si>
  <si>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</si>
  <si>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</si>
  <si>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</si>
  <si>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</si>
  <si>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</si>
  <si>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</si>
  <si>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</si>
  <si>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</si>
  <si>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</si>
  <si>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</si>
  <si>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</si>
  <si>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</si>
  <si>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</si>
  <si>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</si>
  <si>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</si>
  <si>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</si>
  <si>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</si>
  <si>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</si>
  <si>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</si>
  <si>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</si>
  <si>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</si>
  <si>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</si>
  <si>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</si>
  <si>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</si>
  <si>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</si>
  <si>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</si>
  <si>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</si>
  <si>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</si>
  <si>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</si>
  <si>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</si>
  <si>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</si>
  <si>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</si>
  <si>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</si>
  <si>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</si>
  <si>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</si>
  <si>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</si>
  <si>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</si>
  <si>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</si>
  <si>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</si>
  <si>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</si>
  <si>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</si>
  <si>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</si>
  <si>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</si>
  <si>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</si>
  <si>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</si>
  <si>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</si>
  <si>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</si>
  <si>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</si>
  <si>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</si>
  <si>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</si>
  <si>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</si>
  <si>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</si>
  <si>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</si>
  <si>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</si>
  <si>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</si>
  <si>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</si>
  <si>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</si>
  <si>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</si>
  <si>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</si>
  <si>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</si>
  <si>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</si>
  <si>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</si>
  <si>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</si>
  <si>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</si>
  <si>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</si>
  <si>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</si>
  <si>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</si>
  <si>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</si>
  <si>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</si>
  <si>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</si>
  <si>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</si>
  <si>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</si>
  <si>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</si>
  <si>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</si>
  <si>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</si>
  <si>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</si>
  <si>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</si>
  <si>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</si>
  <si>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</si>
  <si>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</si>
  <si>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</si>
  <si>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</si>
  <si>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</si>
  <si>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</si>
  <si>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</si>
  <si>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</si>
  <si>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</si>
  <si>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</si>
  <si>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</si>
  <si>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</si>
  <si>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</si>
  <si>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</si>
  <si>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</si>
  <si>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</si>
  <si>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</si>
  <si>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</si>
  <si>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</si>
  <si>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</si>
  <si>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</si>
  <si>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</si>
  <si>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</si>
  <si>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</si>
  <si>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</si>
  <si>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</si>
  <si>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</si>
  <si>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</si>
  <si>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</si>
  <si>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</si>
  <si>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</si>
  <si>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</si>
  <si>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</si>
  <si>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</si>
  <si>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</si>
  <si>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</si>
  <si>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</si>
  <si>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</si>
  <si>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</si>
  <si>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</si>
  <si>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</si>
  <si>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</si>
  <si>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</si>
  <si>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</si>
  <si>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</si>
  <si>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</si>
  <si>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</si>
  <si>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</si>
  <si>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</si>
  <si>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</si>
  <si>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</si>
  <si>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</si>
  <si>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</si>
  <si>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</si>
  <si>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</si>
  <si>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</si>
  <si>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</si>
  <si>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</si>
  <si>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</si>
  <si>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</si>
  <si>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</si>
  <si>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</si>
  <si>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</si>
  <si>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</si>
  <si>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</si>
  <si>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</si>
  <si>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</si>
  <si>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</si>
  <si>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</si>
  <si>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</si>
  <si>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</si>
  <si>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</si>
  <si>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</si>
  <si>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</si>
  <si>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</si>
  <si>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</si>
  <si>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</si>
  <si>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</si>
  <si>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</si>
  <si>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</si>
  <si>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</si>
  <si>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</si>
  <si>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</si>
  <si>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</si>
  <si>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</si>
  <si>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</si>
  <si>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</si>
  <si>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</si>
  <si>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</si>
  <si>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</si>
  <si>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</si>
  <si>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</si>
  <si>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</si>
  <si>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</si>
  <si>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</si>
  <si>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</si>
  <si>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</si>
  <si>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</si>
  <si>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</si>
  <si>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</si>
  <si>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</si>
  <si>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</si>
  <si>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</si>
  <si>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</si>
  <si>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</si>
  <si>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</si>
  <si>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</si>
  <si>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</si>
  <si>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</si>
  <si>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</si>
  <si>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</si>
  <si>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</si>
  <si>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</si>
  <si>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</si>
  <si>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</si>
  <si>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</si>
  <si>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</si>
  <si>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</si>
  <si>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</si>
  <si>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</si>
  <si>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</si>
  <si>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</si>
  <si>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</si>
  <si>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</si>
  <si>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</si>
  <si>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</si>
  <si>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</si>
  <si>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</si>
  <si>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</si>
  <si>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</si>
  <si>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</si>
  <si>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</si>
  <si>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</si>
  <si>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</si>
  <si>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</si>
  <si>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</si>
  <si>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</si>
  <si>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</si>
  <si>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</si>
  <si>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</si>
  <si>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</si>
  <si>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</si>
  <si>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</si>
  <si>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</si>
  <si>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</si>
  <si>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</si>
  <si>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</si>
  <si>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</si>
  <si>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</si>
  <si>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</si>
  <si>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</si>
  <si>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</si>
  <si>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</si>
  <si>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</si>
  <si>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</si>
  <si>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</si>
  <si>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</si>
  <si>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</si>
  <si>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</si>
  <si>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</si>
  <si>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</si>
  <si>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</si>
  <si>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</si>
  <si>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</si>
  <si>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</si>
  <si>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</si>
  <si>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</si>
  <si>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</si>
  <si>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</si>
  <si>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</si>
  <si>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</si>
  <si>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</si>
  <si>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</si>
  <si>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</si>
  <si>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</si>
  <si>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</si>
  <si>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</si>
  <si>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</si>
  <si>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</si>
  <si>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</si>
  <si>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</si>
  <si>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</si>
  <si>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</si>
  <si>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</si>
  <si>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</si>
  <si>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</si>
  <si>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</si>
  <si>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</si>
  <si>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</si>
  <si>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</si>
  <si>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</si>
  <si>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</si>
  <si>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</si>
  <si>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</si>
  <si>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</si>
  <si>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</si>
  <si>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</si>
  <si>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</si>
  <si>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</si>
  <si>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</si>
  <si>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</si>
  <si>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</si>
  <si>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</si>
  <si>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</si>
  <si>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</si>
  <si>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</si>
  <si>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</si>
  <si>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</si>
  <si>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</si>
  <si>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</si>
  <si>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</si>
  <si>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</si>
  <si>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</si>
  <si>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</si>
  <si>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</si>
  <si>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</si>
  <si>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</si>
  <si>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</si>
  <si>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</si>
  <si>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</si>
  <si>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</si>
  <si>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</si>
  <si>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</si>
  <si>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</si>
  <si>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</si>
  <si>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</si>
  <si>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</si>
  <si>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</si>
  <si>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</si>
  <si>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</si>
  <si>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</si>
  <si>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</si>
  <si>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</si>
  <si>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</si>
  <si>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</si>
  <si>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</si>
  <si>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</si>
  <si>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</si>
  <si>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</si>
  <si>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</si>
  <si>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</si>
  <si>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</si>
  <si>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</si>
  <si>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</si>
  <si>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</si>
  <si>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</si>
  <si>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</si>
  <si>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</si>
  <si>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</si>
  <si>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</si>
  <si>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</si>
  <si>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</si>
  <si>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</si>
  <si>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</si>
  <si>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</si>
  <si>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</si>
  <si>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</si>
  <si>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</si>
  <si>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</si>
  <si>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</si>
  <si>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</si>
  <si>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</si>
  <si>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</si>
  <si>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</si>
  <si>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</si>
  <si>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</si>
  <si>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</si>
  <si>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</si>
  <si>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</si>
  <si>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</si>
  <si>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</si>
  <si>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</si>
  <si>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</si>
  <si>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</si>
  <si>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</si>
  <si>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</si>
  <si>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</si>
  <si>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</si>
  <si>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</si>
  <si>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</si>
  <si>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</si>
  <si>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</si>
  <si>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</si>
  <si>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</si>
  <si>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</si>
  <si>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</si>
  <si>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</si>
  <si>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</si>
  <si>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</si>
  <si>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</si>
  <si>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</si>
  <si>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</si>
  <si>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</si>
  <si>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</si>
  <si>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</si>
  <si>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</si>
  <si>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</si>
  <si>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</si>
  <si>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</si>
  <si>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</si>
  <si>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</si>
  <si>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</si>
  <si>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</si>
  <si>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</si>
  <si>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</si>
  <si>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</si>
  <si>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</si>
  <si>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</si>
  <si>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</si>
  <si>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</si>
  <si>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</si>
  <si>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</si>
  <si>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</si>
  <si>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</si>
  <si>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</si>
  <si>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</si>
  <si>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</si>
  <si>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</si>
  <si>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</si>
  <si>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</si>
  <si>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</si>
  <si>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</si>
  <si>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</si>
  <si>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</si>
  <si>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</si>
  <si>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</si>
  <si>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</si>
  <si>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</si>
  <si>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</si>
  <si>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</si>
  <si>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</si>
  <si>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</si>
  <si>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</si>
  <si>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</si>
  <si>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</si>
  <si>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</si>
  <si>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</si>
  <si>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</si>
  <si>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</si>
  <si>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</si>
  <si>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</si>
  <si>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</si>
  <si>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</si>
  <si>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</si>
  <si>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</si>
  <si>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</si>
  <si>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</si>
  <si>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</si>
  <si>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</si>
  <si>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</si>
  <si>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</si>
  <si>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</si>
  <si>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</si>
  <si>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</si>
  <si>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</si>
  <si>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</si>
  <si>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</si>
  <si>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</si>
  <si>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</si>
  <si>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</si>
  <si>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</si>
  <si>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</si>
  <si>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</si>
  <si>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</si>
  <si>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</si>
  <si>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</si>
  <si>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</si>
  <si>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</si>
  <si>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</si>
  <si>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</si>
  <si>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</si>
  <si>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</si>
  <si>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</si>
  <si>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</si>
  <si>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</si>
  <si>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</si>
  <si>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</si>
  <si>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</si>
  <si>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</si>
  <si>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</si>
  <si>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</si>
  <si>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</si>
  <si>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</si>
  <si>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</si>
  <si>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</si>
  <si>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</si>
  <si>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</si>
  <si>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</si>
  <si>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</si>
  <si>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</si>
  <si>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</si>
  <si>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</si>
  <si>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</si>
  <si>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</si>
  <si>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</si>
  <si>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</si>
  <si>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</si>
  <si>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</si>
  <si>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</si>
  <si>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</si>
  <si>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</si>
  <si>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</si>
  <si>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</si>
  <si>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</si>
  <si>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</si>
  <si>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</si>
  <si>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</si>
  <si>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</si>
  <si>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</si>
  <si>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</si>
  <si>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</si>
  <si>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</si>
  <si>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</si>
  <si>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</si>
  <si>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</si>
  <si>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</si>
  <si>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</si>
  <si>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</si>
  <si>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</si>
  <si>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</si>
  <si>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</si>
  <si>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</si>
  <si>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</si>
  <si>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</si>
  <si>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</si>
  <si>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</si>
  <si>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</si>
  <si>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</si>
  <si>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</si>
  <si>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</si>
  <si>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</si>
  <si>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</si>
  <si>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</si>
  <si>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</si>
  <si>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</si>
  <si>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</si>
  <si>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</si>
  <si>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</si>
  <si>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</si>
  <si>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</si>
  <si>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</si>
  <si>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</si>
  <si>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</si>
  <si>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</si>
  <si>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</si>
  <si>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</si>
  <si>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</si>
  <si>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</si>
  <si>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</si>
  <si>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</si>
  <si>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</si>
  <si>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</si>
  <si>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</si>
  <si>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</si>
  <si>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</si>
  <si>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</si>
  <si>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</si>
  <si>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</si>
  <si>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</si>
  <si>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</si>
  <si>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</si>
  <si>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</si>
  <si>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</si>
  <si>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</si>
  <si>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</si>
  <si>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</si>
  <si>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</si>
  <si>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</si>
  <si>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</si>
  <si>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</si>
  <si>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</si>
  <si>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</si>
  <si>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</si>
  <si>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</si>
  <si>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</si>
  <si>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</si>
  <si>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</si>
  <si>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</si>
  <si>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</si>
  <si>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</si>
  <si>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</si>
  <si>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</si>
  <si>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</si>
  <si>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</si>
  <si>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</si>
  <si>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</si>
  <si>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</si>
  <si>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</si>
  <si>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</si>
  <si>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</si>
  <si>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</si>
  <si>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</si>
  <si>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</si>
  <si>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</si>
  <si>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</si>
  <si>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</si>
  <si>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</si>
  <si>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</si>
  <si>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</si>
  <si>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</si>
  <si>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</si>
  <si>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</si>
  <si>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</si>
  <si>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</si>
  <si>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</si>
  <si>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</si>
  <si>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</si>
  <si>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</si>
  <si>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</si>
  <si>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</si>
  <si>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</si>
  <si>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</si>
  <si>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</si>
  <si>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</si>
  <si>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</si>
  <si>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</si>
  <si>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</si>
  <si>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</si>
  <si>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</si>
  <si>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</si>
  <si>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</si>
  <si>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</si>
  <si>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</si>
  <si>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</si>
  <si>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</si>
  <si>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</si>
  <si>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</si>
  <si>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</si>
  <si>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</si>
  <si>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</si>
  <si>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</si>
  <si>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</si>
  <si>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</si>
  <si>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</si>
  <si>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</si>
  <si>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</si>
  <si>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</si>
  <si>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</si>
  <si>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</si>
  <si>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</si>
  <si>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</si>
  <si>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</si>
  <si>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</si>
  <si>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</si>
  <si>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</si>
  <si>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</si>
  <si>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</si>
  <si>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</si>
  <si>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</si>
  <si>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</si>
  <si>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</si>
  <si>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</si>
  <si>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</si>
  <si>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</si>
  <si>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</si>
  <si>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</si>
  <si>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</si>
  <si>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</si>
  <si>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</si>
  <si>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</si>
  <si>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</si>
  <si>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</si>
  <si>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</si>
  <si>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</si>
  <si>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</si>
  <si>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</si>
  <si>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</si>
  <si>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</si>
  <si>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</si>
  <si>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</si>
  <si>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</si>
  <si>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</si>
  <si>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</si>
  <si>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</si>
  <si>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</si>
  <si>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</si>
  <si>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</si>
  <si>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</si>
  <si>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</si>
  <si>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</si>
  <si>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</si>
  <si>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</si>
  <si>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</si>
  <si>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</si>
  <si>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</si>
  <si>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</si>
  <si>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</si>
  <si>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</si>
  <si>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</si>
  <si>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</si>
  <si>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</si>
  <si>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</si>
  <si>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</si>
  <si>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</si>
  <si>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</si>
  <si>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</si>
  <si>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</si>
  <si>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</si>
  <si>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</si>
  <si>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</si>
  <si>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</si>
  <si>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</si>
  <si>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</si>
  <si>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</si>
  <si>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</si>
  <si>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</si>
  <si>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</si>
  <si>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</si>
  <si>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</si>
  <si>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</si>
  <si>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</si>
  <si>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</si>
  <si>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</si>
  <si>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</si>
  <si>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</si>
  <si>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</si>
  <si>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</si>
  <si>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</si>
  <si>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</si>
  <si>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</si>
  <si>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</si>
  <si>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</si>
  <si>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</si>
  <si>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</si>
  <si>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</si>
  <si>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</si>
  <si>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</si>
  <si>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</si>
  <si>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</si>
  <si>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</si>
  <si>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</si>
  <si>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</si>
  <si>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</si>
  <si>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</si>
  <si>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</si>
  <si>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</si>
  <si>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</si>
  <si>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</si>
  <si>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</si>
  <si>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</si>
  <si>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</si>
  <si>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</si>
  <si>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</si>
  <si>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</si>
  <si>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</si>
  <si>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</si>
  <si>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</si>
  <si>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</si>
  <si>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</si>
  <si>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</si>
  <si>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</si>
  <si>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</si>
  <si>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</si>
  <si>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</si>
  <si>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</si>
  <si>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</si>
  <si>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</si>
  <si>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</si>
  <si>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</si>
  <si>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</si>
  <si>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</si>
  <si>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</si>
  <si>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</si>
  <si>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</si>
  <si>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</si>
  <si>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</si>
  <si>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</si>
  <si>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</si>
  <si>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</si>
  <si>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</si>
  <si>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</si>
  <si>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</si>
  <si>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</si>
  <si>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</si>
  <si>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</si>
  <si>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</si>
  <si>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</si>
  <si>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</si>
  <si>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</si>
  <si>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</si>
  <si>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</si>
  <si>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</si>
  <si>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</si>
  <si>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</si>
  <si>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</si>
  <si>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</si>
  <si>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</si>
  <si>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</si>
  <si>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</si>
  <si>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</si>
  <si>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</si>
  <si>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</si>
  <si>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</si>
  <si>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</si>
  <si>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</si>
  <si>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</si>
  <si>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</si>
  <si>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</si>
  <si>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</si>
  <si>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</si>
  <si>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</si>
  <si>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</si>
  <si>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</si>
  <si>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</si>
  <si>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</si>
  <si>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</si>
  <si>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</si>
  <si>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</si>
  <si>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</si>
  <si>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</si>
  <si>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</si>
  <si>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</si>
  <si>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</si>
  <si>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</si>
  <si>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</si>
  <si>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</si>
  <si>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</si>
  <si>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</si>
  <si>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</si>
  <si>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</si>
  <si>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</si>
  <si>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</si>
  <si>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</si>
  <si>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</si>
  <si>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</si>
  <si>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</si>
  <si>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</si>
  <si>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</si>
  <si>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</si>
  <si>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</si>
  <si>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</si>
  <si>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</si>
  <si>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</si>
  <si>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</si>
  <si>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</si>
  <si>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</si>
  <si>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</si>
  <si>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</si>
  <si>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</si>
  <si>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</si>
  <si>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</si>
  <si>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</si>
  <si>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</si>
  <si>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</si>
  <si>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</si>
  <si>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</si>
  <si>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</si>
  <si>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</si>
  <si>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</si>
  <si>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</si>
  <si>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</si>
  <si>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</si>
  <si>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</si>
  <si>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</si>
  <si>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</si>
  <si>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</si>
  <si>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</si>
  <si>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</si>
  <si>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</si>
  <si>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</si>
  <si>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</si>
  <si>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</si>
  <si>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</si>
  <si>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</si>
  <si>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</si>
  <si>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</si>
  <si>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</si>
  <si>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</si>
  <si>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</si>
  <si>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</si>
  <si>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</si>
  <si>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</si>
  <si>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</si>
  <si>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</si>
  <si>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</si>
  <si>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</si>
  <si>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</si>
  <si>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</si>
  <si>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</si>
  <si>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</si>
  <si>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</si>
  <si>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</si>
  <si>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</si>
  <si>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</si>
  <si>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</si>
  <si>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</si>
  <si>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</si>
  <si>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</si>
  <si>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</si>
  <si>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</si>
  <si>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</si>
  <si>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</si>
  <si>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</si>
  <si>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</si>
  <si>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</si>
  <si>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</si>
  <si>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</si>
  <si>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</si>
  <si>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</si>
  <si>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</si>
  <si>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</si>
  <si>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</si>
  <si>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</si>
  <si>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</si>
  <si>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</si>
  <si>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</si>
  <si>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</si>
  <si>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</si>
  <si>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</si>
  <si>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</si>
  <si>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</si>
  <si>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</si>
  <si>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</si>
  <si>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</si>
  <si>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</si>
  <si>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</si>
  <si>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</si>
  <si>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</si>
  <si>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</si>
  <si>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</si>
  <si>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</si>
  <si>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</si>
  <si>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</si>
  <si>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</si>
  <si>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</si>
  <si>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</si>
  <si>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</si>
  <si>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</si>
  <si>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</si>
  <si>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</si>
  <si>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</si>
  <si>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</si>
  <si>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</si>
  <si>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</si>
  <si>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</si>
  <si>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</si>
  <si>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</si>
  <si>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</si>
  <si>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</si>
  <si>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</si>
  <si>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</si>
  <si>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</si>
  <si>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</si>
  <si>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</si>
  <si>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</si>
  <si>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</si>
  <si>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</si>
  <si>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</si>
  <si>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</si>
  <si>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</si>
  <si>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</si>
  <si>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</si>
  <si>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</si>
  <si>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</si>
  <si>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</si>
  <si>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</si>
  <si>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</si>
  <si>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</si>
  <si>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</si>
  <si>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</si>
  <si>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</si>
  <si>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</si>
  <si>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</si>
  <si>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</si>
  <si>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</si>
  <si>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</si>
  <si>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</si>
  <si>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</si>
  <si>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</si>
  <si>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</si>
  <si>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</si>
  <si>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</si>
  <si>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</si>
  <si>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</si>
  <si>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</si>
  <si>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</si>
  <si>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</si>
  <si>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</si>
  <si>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</si>
  <si>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</si>
  <si>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</si>
  <si>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</si>
  <si>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</si>
  <si>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</si>
  <si>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</si>
  <si>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</si>
  <si>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</si>
  <si>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</si>
  <si>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</si>
  <si>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</si>
  <si>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</si>
  <si>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</si>
  <si>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</si>
  <si>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</si>
  <si>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</si>
  <si>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</si>
  <si>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</si>
  <si>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</si>
  <si>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</si>
  <si>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</si>
  <si>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</si>
  <si>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</si>
  <si>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</si>
  <si>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</si>
  <si>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</si>
  <si>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</si>
  <si>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</si>
  <si>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</si>
  <si>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</si>
  <si>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</si>
  <si>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</si>
  <si>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</si>
  <si>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</si>
  <si>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</si>
  <si>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</si>
  <si>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</si>
  <si>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</si>
  <si>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</si>
  <si>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</si>
  <si>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</si>
  <si>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</si>
  <si>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</si>
  <si>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</si>
  <si>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</si>
  <si>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</si>
  <si>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</si>
  <si>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</si>
  <si>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</si>
  <si>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</si>
  <si>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</si>
  <si>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</si>
  <si>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</si>
  <si>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</si>
  <si>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</si>
  <si>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</si>
  <si>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</si>
  <si>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</si>
  <si>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</si>
  <si>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</si>
  <si>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</si>
  <si>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</si>
  <si>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</si>
  <si>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</si>
  <si>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</si>
  <si>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</si>
  <si>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</si>
  <si>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</si>
  <si>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</si>
  <si>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</si>
  <si>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</si>
  <si>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</si>
  <si>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</si>
  <si>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</si>
  <si>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</si>
  <si>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</si>
  <si>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</si>
  <si>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</si>
  <si>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</si>
  <si>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</si>
  <si>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</si>
  <si>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</si>
  <si>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</si>
  <si>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</si>
  <si>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</si>
  <si>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</si>
  <si>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</si>
  <si>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</si>
  <si>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</si>
  <si>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</si>
  <si>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</si>
  <si>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</si>
  <si>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</si>
  <si>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</si>
  <si>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</si>
  <si>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</si>
  <si>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</si>
  <si>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</si>
  <si>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</si>
  <si>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</si>
  <si>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</si>
  <si>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</si>
  <si>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</si>
  <si>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</si>
  <si>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</si>
  <si>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</si>
  <si>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</si>
  <si>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</si>
  <si>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</si>
  <si>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</si>
  <si>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</si>
  <si>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</si>
  <si>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</si>
  <si>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</si>
  <si>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</si>
  <si>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</si>
  <si>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</si>
  <si>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</si>
  <si>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</si>
  <si>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</si>
  <si>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</si>
  <si>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</si>
  <si>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</si>
  <si>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</si>
  <si>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</si>
  <si>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</si>
  <si>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</si>
  <si>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</si>
  <si>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</si>
  <si>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</si>
  <si>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</si>
  <si>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</si>
  <si>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</si>
  <si>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</si>
  <si>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</si>
  <si>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</si>
  <si>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</si>
  <si>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</si>
  <si>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</si>
  <si>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</si>
  <si>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</si>
  <si>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</si>
  <si>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</si>
  <si>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</si>
  <si>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</si>
  <si>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</si>
  <si>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</si>
  <si>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</si>
  <si>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</si>
  <si>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</si>
  <si>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</si>
  <si>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</si>
  <si>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</si>
  <si>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</si>
  <si>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</si>
  <si>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</si>
  <si>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</si>
  <si>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</si>
  <si>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</si>
  <si>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</si>
  <si>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</si>
  <si>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</si>
  <si>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</si>
  <si>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</si>
  <si>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</si>
  <si>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</si>
  <si>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</si>
  <si>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</si>
  <si>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</si>
  <si>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</si>
  <si>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</si>
  <si>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</si>
  <si>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</si>
  <si>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</si>
  <si>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</si>
  <si>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</si>
  <si>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</si>
  <si>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</si>
  <si>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</si>
  <si>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</si>
  <si>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</si>
  <si>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</si>
  <si>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</si>
  <si>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</si>
  <si>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</si>
  <si>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</si>
  <si>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</si>
  <si>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</si>
  <si>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</si>
  <si>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</si>
  <si>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</si>
  <si>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</si>
  <si>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</si>
  <si>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</si>
  <si>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</si>
  <si>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</si>
  <si>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</si>
  <si>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</si>
  <si>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</si>
  <si>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</si>
  <si>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</si>
  <si>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</si>
  <si>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</si>
  <si>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</si>
  <si>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</si>
  <si>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</si>
  <si>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</si>
  <si>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</si>
  <si>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</si>
  <si>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</si>
  <si>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</si>
  <si>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</si>
  <si>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</si>
  <si>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</si>
  <si>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</si>
  <si>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</si>
  <si>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</si>
  <si>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</si>
  <si>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</si>
  <si>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</si>
  <si>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</si>
  <si>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</si>
  <si>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</si>
  <si>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</si>
  <si>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</si>
  <si>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</si>
  <si>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</si>
  <si>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</si>
  <si>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</si>
  <si>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</si>
  <si>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</si>
  <si>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</si>
  <si>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</si>
  <si>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</si>
  <si>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</si>
  <si>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</si>
  <si>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</si>
  <si>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</si>
  <si>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</si>
  <si>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</si>
  <si>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</si>
  <si>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</si>
  <si>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</si>
  <si>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</si>
  <si>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</si>
  <si>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</si>
  <si>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</si>
  <si>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</si>
  <si>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</si>
  <si>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</si>
  <si>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</si>
  <si>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</si>
  <si>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</si>
  <si>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</si>
  <si>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</si>
  <si>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</si>
  <si>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</si>
  <si>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</si>
  <si>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</si>
  <si>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</si>
  <si>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</si>
  <si>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</si>
  <si>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</si>
  <si>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</si>
  <si>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</si>
  <si>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</si>
  <si>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</si>
  <si>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</si>
  <si>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</si>
  <si>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</si>
  <si>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</si>
  <si>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</si>
  <si>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</si>
  <si>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</si>
  <si>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</si>
  <si>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</si>
  <si>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</si>
  <si>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</si>
  <si>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</si>
  <si>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</si>
  <si>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</si>
  <si>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</si>
  <si>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</si>
  <si>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</si>
  <si>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</si>
  <si>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</si>
  <si>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</si>
  <si>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</si>
  <si>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</si>
  <si>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</si>
  <si>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</si>
  <si>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</si>
  <si>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</si>
  <si>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</si>
  <si>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</si>
  <si>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</si>
  <si>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</si>
  <si>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</si>
  <si>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</si>
  <si>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</si>
  <si>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</si>
  <si>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</si>
  <si>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</si>
  <si>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</si>
  <si>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</si>
  <si>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</si>
  <si>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</si>
  <si>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</si>
  <si>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</si>
  <si>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</si>
  <si>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</si>
  <si>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</si>
  <si>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</si>
  <si>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</si>
  <si>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</si>
  <si>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</si>
  <si>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</si>
  <si>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</si>
  <si>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</si>
  <si>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</si>
  <si>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</si>
  <si>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</si>
  <si>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</si>
  <si>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</si>
  <si>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</si>
  <si>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</si>
  <si>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</si>
  <si>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</si>
  <si>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</si>
  <si>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</si>
  <si>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</si>
  <si>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</si>
  <si>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</si>
  <si>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</si>
  <si>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</si>
  <si>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</si>
  <si>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</si>
  <si>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</si>
  <si>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</si>
  <si>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</si>
  <si>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</si>
  <si>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</si>
  <si>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</si>
  <si>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</si>
  <si>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</si>
  <si>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</si>
  <si>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</si>
  <si>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</si>
  <si>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</si>
  <si>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</si>
  <si>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</si>
  <si>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</si>
  <si>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</si>
  <si>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</si>
  <si>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</si>
  <si>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</si>
  <si>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</si>
  <si>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</si>
  <si>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</si>
  <si>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</si>
  <si>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</si>
  <si>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</si>
  <si>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</si>
  <si>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</si>
  <si>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</si>
  <si>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</si>
  <si>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</si>
  <si>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</si>
  <si>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</si>
  <si>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</si>
  <si>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</si>
  <si>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</si>
  <si>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</si>
  <si>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</si>
  <si>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</si>
  <si>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</si>
  <si>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</si>
  <si>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</si>
  <si>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</si>
  <si>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</si>
  <si>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</si>
  <si>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</si>
  <si>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</si>
  <si>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</si>
  <si>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</si>
  <si>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</si>
  <si>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</si>
  <si>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</si>
  <si>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</si>
  <si>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</si>
  <si>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</si>
  <si>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</si>
  <si>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</si>
  <si>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</si>
  <si>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</si>
  <si>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</si>
  <si>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</si>
  <si>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</si>
  <si>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</si>
  <si>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</si>
  <si>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</si>
  <si>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</si>
  <si>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</si>
  <si>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</si>
  <si>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</si>
  <si>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</si>
  <si>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</si>
  <si>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</si>
  <si>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</si>
  <si>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</si>
  <si>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</si>
  <si>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</si>
  <si>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</si>
  <si>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</si>
  <si>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</si>
  <si>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</si>
  <si>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</si>
  <si>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</si>
  <si>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</si>
  <si>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</si>
  <si>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</si>
  <si>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</si>
  <si>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</si>
  <si>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</si>
  <si>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</si>
  <si>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</si>
  <si>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</si>
  <si>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</si>
  <si>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</si>
  <si>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</si>
  <si>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</si>
  <si>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</si>
  <si>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</si>
  <si>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</si>
  <si>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</si>
  <si>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</si>
  <si>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</si>
  <si>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</si>
  <si>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</si>
  <si>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</si>
  <si>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</si>
  <si>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</si>
  <si>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</si>
  <si>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</si>
  <si>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</si>
  <si>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</si>
  <si>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</si>
  <si>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</si>
  <si>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</si>
  <si>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</si>
  <si>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</si>
  <si>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</si>
  <si>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</si>
  <si>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</si>
  <si>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</si>
  <si>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</si>
  <si>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</si>
  <si>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</si>
  <si>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</si>
  <si>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</si>
  <si>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</si>
  <si>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</si>
  <si>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</si>
  <si>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</si>
  <si>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</si>
  <si>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</si>
  <si>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</si>
  <si>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</si>
  <si>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</si>
  <si>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</si>
  <si>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</si>
  <si>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</si>
  <si>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</si>
  <si>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</si>
  <si>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</si>
  <si>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</si>
  <si>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</si>
  <si>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</si>
  <si>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</si>
  <si>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</si>
  <si>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</si>
  <si>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</si>
  <si>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</si>
  <si>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</si>
  <si>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</si>
  <si>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</si>
  <si>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</si>
  <si>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</si>
  <si>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</si>
  <si>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</si>
  <si>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</si>
  <si>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</si>
  <si>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</si>
  <si>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</si>
  <si>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</si>
  <si>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</si>
  <si>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</si>
  <si>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</si>
  <si>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</si>
  <si>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</si>
  <si>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</si>
  <si>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</si>
  <si>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</si>
  <si>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</si>
  <si>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</si>
  <si>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</si>
  <si>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</si>
  <si>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</si>
  <si>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</si>
  <si>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</si>
  <si>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</si>
  <si>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</si>
  <si>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</si>
  <si>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</si>
  <si>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</si>
  <si>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</si>
  <si>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</si>
  <si>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</si>
  <si>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</si>
  <si>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</si>
  <si>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</si>
  <si>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</si>
  <si>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</si>
  <si>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</si>
  <si>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</si>
  <si>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</si>
  <si>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</si>
  <si>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</si>
  <si>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</si>
  <si>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</si>
  <si>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</si>
  <si>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</si>
  <si>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</si>
  <si>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</si>
  <si>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</si>
  <si>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</si>
  <si>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</si>
  <si>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</si>
  <si>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</si>
  <si>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</si>
  <si>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</si>
  <si>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</si>
  <si>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</si>
  <si>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</si>
  <si>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</si>
  <si>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</si>
  <si>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</si>
  <si>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</si>
  <si>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</si>
  <si>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</si>
  <si>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</si>
  <si>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</si>
  <si>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</si>
  <si>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</si>
  <si>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</si>
  <si>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</si>
  <si>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</si>
  <si>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</si>
  <si>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</si>
  <si>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</si>
  <si>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</si>
  <si>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</si>
  <si>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</si>
  <si>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</si>
  <si>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</si>
  <si>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</si>
  <si>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</si>
  <si>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</si>
  <si>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</si>
  <si>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</si>
  <si>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</si>
  <si>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</si>
  <si>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</si>
  <si>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</si>
  <si>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</si>
  <si>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</si>
  <si>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</si>
  <si>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</si>
  <si>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</si>
  <si>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</si>
  <si>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</si>
  <si>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</si>
  <si>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</si>
  <si>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</si>
  <si>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</si>
  <si>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</si>
  <si>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</si>
  <si>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</si>
  <si>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</si>
  <si>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</si>
  <si>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</si>
  <si>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</si>
  <si>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</si>
  <si>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</si>
  <si>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</si>
  <si>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</si>
  <si>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</si>
  <si>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</si>
  <si>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</si>
  <si>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</si>
  <si>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</si>
  <si>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</si>
  <si>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</si>
  <si>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</si>
  <si>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</si>
  <si>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</si>
  <si>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</si>
  <si>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</si>
  <si>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</si>
  <si>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</si>
  <si>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</si>
  <si>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</si>
  <si>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</si>
  <si>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</si>
  <si>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</si>
  <si>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</si>
  <si>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</si>
  <si>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</si>
  <si>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</si>
  <si>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</si>
  <si>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</si>
  <si>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</si>
  <si>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</si>
  <si>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</si>
  <si>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</si>
  <si>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</si>
  <si>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</si>
  <si>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</si>
  <si>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</si>
  <si>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</si>
  <si>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</si>
  <si>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</si>
  <si>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</si>
  <si>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</si>
  <si>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</si>
  <si>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</si>
  <si>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</si>
  <si>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</si>
  <si>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</si>
  <si>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</si>
  <si>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</si>
  <si>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</si>
  <si>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</si>
  <si>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</si>
  <si>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</si>
  <si>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</si>
  <si>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</si>
  <si>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</si>
  <si>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</si>
  <si>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</si>
  <si>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</si>
  <si>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</si>
  <si>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</si>
  <si>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</si>
  <si>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</si>
  <si>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</si>
  <si>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</si>
  <si>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</si>
  <si>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</si>
  <si>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</si>
  <si>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</si>
  <si>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</si>
  <si>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</si>
  <si>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</si>
  <si>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</si>
  <si>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</si>
  <si>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</si>
  <si>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</si>
  <si>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</si>
  <si>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</si>
  <si>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</si>
  <si>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</si>
  <si>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</si>
  <si>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</si>
  <si>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</si>
  <si>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</si>
  <si>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</si>
  <si>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</si>
  <si>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</si>
  <si>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</si>
  <si>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</si>
  <si>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</si>
  <si>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</si>
  <si>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</si>
  <si>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</si>
  <si>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</si>
  <si>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</si>
  <si>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</si>
  <si>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</si>
  <si>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</si>
  <si>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</si>
  <si>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</si>
  <si>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</si>
  <si>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</si>
  <si>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</si>
  <si>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</si>
  <si>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</si>
  <si>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</si>
  <si>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</si>
  <si>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</si>
  <si>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</si>
  <si>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</si>
  <si>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</si>
  <si>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</si>
  <si>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</si>
  <si>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</si>
  <si>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</si>
  <si>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</si>
  <si>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</si>
  <si>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</si>
  <si>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</si>
  <si>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</si>
  <si>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</si>
  <si>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</si>
  <si>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</si>
  <si>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</si>
  <si>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</si>
  <si>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</si>
  <si>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</si>
  <si>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</si>
  <si>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</si>
  <si>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</si>
  <si>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</si>
  <si>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</si>
  <si>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</si>
  <si>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</si>
  <si>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</si>
  <si>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</si>
  <si>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</si>
  <si>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</si>
  <si>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</si>
  <si>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</si>
  <si>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</si>
  <si>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</si>
  <si>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</si>
  <si>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</si>
  <si>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</si>
  <si>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</si>
  <si>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</si>
  <si>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</si>
  <si>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</si>
  <si>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</si>
  <si>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</si>
  <si>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</si>
  <si>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</si>
  <si>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</si>
  <si>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</si>
  <si>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</si>
  <si>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</si>
  <si>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</si>
  <si>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</si>
  <si>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</si>
  <si>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</si>
  <si>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</si>
  <si>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</si>
  <si>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</si>
  <si>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</si>
  <si>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</si>
  <si>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</si>
  <si>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</si>
  <si>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</si>
  <si>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</si>
  <si>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</si>
  <si>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</si>
  <si>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</si>
  <si>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</si>
  <si>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</si>
  <si>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</si>
  <si>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</si>
  <si>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</si>
  <si>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</si>
  <si>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</si>
  <si>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</si>
  <si>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</si>
  <si>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</si>
  <si>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</si>
  <si>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</si>
  <si>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</si>
  <si>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</si>
  <si>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</si>
  <si>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</si>
  <si>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</si>
  <si>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</si>
  <si>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</si>
  <si>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</si>
  <si>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</si>
  <si>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</si>
  <si>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</si>
  <si>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</si>
  <si>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</si>
  <si>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</si>
  <si>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</si>
  <si>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</si>
  <si>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</si>
  <si>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</si>
  <si>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</si>
  <si>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</si>
  <si>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</si>
  <si>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</si>
  <si>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</si>
  <si>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</si>
  <si>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</si>
  <si>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</si>
  <si>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</si>
  <si>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</si>
  <si>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</si>
  <si>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</si>
  <si>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</si>
  <si>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</si>
  <si>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</si>
  <si>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</si>
  <si>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</si>
  <si>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</si>
  <si>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</si>
  <si>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</si>
  <si>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</si>
  <si>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</si>
  <si>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</si>
  <si>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</si>
  <si>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</si>
  <si>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</si>
  <si>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</si>
  <si>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</si>
  <si>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</si>
  <si>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</si>
  <si>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</si>
  <si>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</si>
  <si>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</si>
  <si>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</si>
  <si>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</si>
  <si>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</si>
  <si>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</si>
  <si>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</si>
  <si>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</si>
  <si>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</si>
  <si>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</si>
  <si>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</si>
  <si>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</si>
  <si>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</si>
  <si>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</si>
  <si>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</si>
  <si>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</si>
  <si>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</si>
  <si>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</si>
  <si>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</si>
  <si>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</si>
  <si>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</si>
  <si>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</si>
  <si>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</si>
  <si>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</si>
  <si>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</si>
  <si>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</si>
  <si>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</si>
  <si>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</si>
  <si>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</si>
  <si>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</si>
  <si>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</si>
  <si>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</si>
  <si>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</si>
  <si>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</si>
  <si>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</si>
  <si>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</si>
  <si>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</si>
  <si>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</si>
  <si>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</si>
  <si>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</si>
  <si>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</si>
  <si>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</si>
  <si>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</si>
  <si>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</si>
  <si>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</si>
  <si>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</si>
  <si>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</si>
  <si>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</si>
  <si>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</si>
  <si>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</si>
  <si>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</si>
  <si>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</si>
  <si>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</si>
  <si>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</si>
  <si>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</si>
  <si>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</si>
  <si>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</si>
  <si>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</si>
  <si>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</si>
  <si>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</si>
  <si>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</si>
  <si>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</si>
  <si>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</si>
  <si>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</si>
  <si>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</si>
  <si>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</si>
  <si>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</si>
  <si>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</si>
  <si>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</si>
  <si>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</si>
  <si>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</si>
  <si>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</si>
  <si>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</si>
  <si>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</si>
  <si>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</si>
  <si>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</si>
  <si>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</si>
  <si>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</si>
  <si>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</si>
  <si>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</si>
  <si>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</si>
  <si>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</si>
  <si>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</si>
  <si>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</si>
  <si>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</si>
  <si>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</si>
  <si>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</si>
  <si>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</si>
  <si>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</si>
  <si>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</si>
  <si>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</si>
  <si>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</si>
  <si>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</si>
  <si>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</si>
  <si>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</si>
  <si>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</si>
  <si>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</si>
  <si>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</si>
  <si>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</si>
  <si>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</si>
  <si>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</si>
  <si>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</si>
  <si>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</si>
  <si>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</si>
  <si>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</si>
  <si>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</si>
  <si>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</si>
  <si>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</si>
  <si>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</si>
  <si>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</si>
  <si>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</si>
  <si>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</si>
  <si>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</si>
  <si>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</si>
  <si>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</si>
  <si>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</si>
  <si>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</si>
  <si>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</si>
  <si>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</si>
  <si>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</si>
  <si>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</si>
  <si>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</si>
  <si>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</si>
  <si>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</si>
  <si>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</si>
  <si>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</si>
  <si>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</si>
  <si>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</si>
  <si>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</si>
  <si>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</si>
  <si>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</si>
  <si>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</si>
  <si>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</si>
  <si>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</si>
  <si>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</si>
  <si>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</si>
  <si>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</si>
  <si>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</si>
  <si>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</si>
  <si>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</si>
  <si>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</si>
  <si>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</si>
  <si>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</si>
  <si>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</si>
  <si>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</si>
  <si>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</si>
  <si>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</si>
  <si>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</si>
  <si>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</si>
  <si>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</si>
  <si>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</si>
  <si>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</si>
  <si>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</si>
  <si>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</si>
  <si>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</si>
  <si>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</si>
  <si>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</si>
  <si>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</si>
  <si>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</si>
  <si>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</si>
  <si>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</si>
  <si>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</si>
  <si>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</si>
  <si>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</si>
  <si>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</si>
  <si>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</si>
  <si>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</si>
  <si>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</si>
  <si>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</si>
  <si>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</si>
  <si>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</si>
  <si>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</si>
  <si>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</si>
  <si>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</si>
  <si>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</si>
  <si>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</si>
  <si>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</si>
  <si>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</si>
  <si>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</si>
  <si>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</si>
  <si>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</si>
  <si>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</si>
  <si>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</si>
  <si>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</si>
  <si>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</si>
  <si>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</si>
  <si>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</si>
  <si>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</si>
  <si>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</si>
  <si>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</si>
  <si>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</si>
  <si>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</si>
  <si>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</si>
  <si>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</si>
  <si>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</si>
  <si>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</si>
  <si>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</si>
  <si>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</si>
  <si>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</si>
  <si>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</si>
  <si>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</si>
  <si>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</si>
  <si>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</si>
  <si>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</si>
  <si>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</si>
  <si>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</si>
  <si>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</si>
  <si>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</si>
  <si>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</si>
  <si>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</si>
  <si>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</si>
  <si>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</si>
  <si>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</si>
  <si>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</si>
  <si>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</si>
  <si>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</si>
  <si>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</si>
  <si>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</si>
  <si>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</si>
  <si>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</si>
  <si>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</si>
  <si>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</si>
  <si>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</si>
  <si>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</si>
  <si>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</si>
  <si>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</si>
  <si>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</si>
  <si>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</si>
  <si>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</si>
  <si>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</si>
  <si>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</si>
  <si>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</si>
  <si>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</si>
  <si>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</si>
  <si>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</si>
  <si>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</si>
  <si>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</si>
  <si>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</si>
  <si>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</si>
  <si>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</si>
  <si>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</si>
  <si>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</si>
  <si>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</si>
  <si>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</si>
  <si>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</si>
  <si>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</si>
  <si>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</si>
  <si>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</si>
  <si>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</si>
  <si>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</si>
  <si>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</si>
  <si>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</si>
  <si>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</si>
  <si>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</si>
  <si>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</si>
  <si>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</si>
  <si>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</si>
  <si>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</si>
  <si>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</si>
  <si>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</si>
  <si>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</si>
  <si>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</si>
  <si>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</si>
  <si>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</si>
  <si>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</si>
  <si>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</si>
  <si>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</si>
  <si>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</si>
  <si>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</si>
  <si>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</si>
  <si>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</si>
  <si>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</si>
  <si>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</si>
  <si>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</si>
  <si>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</si>
  <si>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</si>
  <si>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</si>
  <si>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</si>
  <si>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</si>
  <si>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</si>
  <si>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</si>
  <si>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</si>
  <si>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</si>
  <si>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</si>
  <si>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</si>
  <si>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</si>
  <si>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</si>
  <si>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</si>
  <si>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</si>
  <si>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</si>
  <si>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</si>
  <si>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</si>
  <si>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</si>
  <si>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</si>
  <si>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</si>
  <si>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</si>
  <si>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</si>
  <si>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</si>
  <si>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</si>
  <si>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</si>
  <si>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</si>
  <si>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</si>
  <si>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</si>
  <si>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</si>
  <si>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</si>
  <si>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</si>
  <si>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</si>
  <si>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</si>
  <si>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</si>
  <si>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</si>
  <si>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</si>
  <si>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</si>
  <si>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</si>
  <si>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</si>
  <si>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</si>
  <si>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</si>
  <si>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</si>
  <si>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</si>
  <si>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</si>
  <si>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</si>
  <si>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</si>
  <si>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</si>
  <si>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</si>
  <si>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</si>
  <si>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</si>
  <si>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</si>
  <si>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</si>
  <si>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</si>
  <si>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</si>
  <si>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</si>
  <si>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</si>
  <si>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</si>
  <si>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</si>
  <si>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</si>
  <si>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</si>
  <si>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</si>
  <si>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</si>
  <si>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</si>
  <si>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</si>
  <si>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</si>
  <si>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</si>
  <si>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</si>
  <si>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</si>
  <si>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</si>
  <si>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</si>
  <si>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</si>
  <si>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</si>
  <si>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</si>
  <si>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</si>
  <si>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</si>
  <si>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</si>
  <si>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</si>
  <si>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</si>
  <si>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</si>
  <si>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</si>
  <si>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</si>
  <si>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</si>
  <si>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</si>
  <si>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</si>
  <si>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</si>
  <si>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</si>
  <si>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</si>
  <si>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</si>
  <si>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</si>
  <si>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</si>
  <si>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</si>
  <si>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</si>
  <si>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</si>
  <si>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</si>
  <si>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</si>
  <si>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</si>
  <si>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</si>
  <si>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</si>
  <si>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</si>
  <si>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</si>
  <si>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</si>
  <si>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</si>
  <si>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</si>
  <si>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</si>
  <si>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</si>
  <si>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</si>
  <si>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</si>
  <si>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</si>
  <si>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</si>
  <si>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</si>
  <si>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</si>
  <si>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</si>
  <si>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</si>
  <si>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</si>
  <si>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</si>
  <si>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</si>
  <si>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</si>
  <si>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</si>
  <si>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</si>
  <si>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</si>
  <si>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</si>
  <si>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</si>
  <si>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</si>
  <si>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</si>
  <si>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</si>
  <si>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</si>
  <si>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</si>
  <si>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</si>
  <si>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</si>
  <si>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</si>
  <si>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</si>
  <si>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</si>
  <si>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</si>
  <si>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</si>
  <si>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</si>
  <si>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</si>
  <si>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</si>
  <si>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</si>
  <si>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</si>
  <si>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</si>
  <si>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</si>
  <si>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</si>
  <si>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</si>
  <si>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</si>
  <si>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</si>
  <si>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</si>
  <si>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</si>
  <si>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</si>
  <si>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</si>
  <si>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</si>
  <si>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</si>
  <si>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</si>
  <si>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</si>
  <si>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</si>
  <si>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</si>
  <si>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</si>
  <si>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</si>
  <si>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</si>
  <si>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</si>
  <si>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</si>
  <si>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</si>
  <si>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</si>
  <si>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</si>
  <si>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</si>
  <si>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</si>
  <si>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</si>
  <si>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</si>
  <si>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</si>
  <si>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</si>
  <si>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</si>
  <si>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</si>
  <si>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</si>
  <si>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</si>
  <si>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</si>
  <si>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</si>
  <si>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</si>
  <si>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</si>
  <si>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</si>
  <si>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</si>
  <si>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</si>
  <si>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</si>
  <si>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</si>
  <si>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</si>
  <si>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</si>
  <si>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</si>
  <si>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</si>
  <si>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</si>
  <si>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</si>
  <si>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</si>
  <si>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</si>
  <si>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</si>
  <si>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</si>
  <si>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</si>
  <si>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</si>
  <si>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</si>
  <si>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</si>
  <si>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</si>
  <si>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</si>
  <si>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</si>
  <si>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</si>
  <si>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</si>
  <si>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</si>
  <si>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</si>
  <si>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</si>
  <si>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</si>
  <si>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</si>
  <si>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</si>
  <si>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</si>
  <si>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</si>
  <si>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</si>
  <si>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</si>
  <si>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</si>
  <si>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</si>
  <si>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</si>
  <si>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</si>
  <si>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</si>
  <si>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</si>
  <si>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</si>
  <si>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</si>
  <si>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</si>
  <si>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</si>
  <si>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</si>
  <si>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</si>
  <si>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</si>
  <si>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</si>
  <si>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</si>
  <si>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</si>
  <si>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</si>
  <si>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</si>
  <si>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</si>
  <si>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</si>
  <si>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</si>
  <si>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</si>
  <si>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</si>
  <si>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</si>
  <si>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</si>
  <si>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</si>
  <si>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</si>
  <si>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</si>
  <si>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</si>
  <si>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</si>
  <si>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</si>
  <si>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</si>
  <si>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</si>
  <si>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</si>
  <si>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</si>
  <si>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</si>
  <si>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</si>
  <si>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</si>
  <si>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</si>
  <si>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</si>
  <si>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</si>
  <si>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</si>
  <si>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</si>
  <si>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</si>
  <si>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</si>
  <si>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</si>
  <si>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</si>
  <si>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</si>
  <si>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</si>
  <si>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</si>
  <si>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</si>
  <si>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</si>
  <si>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</si>
  <si>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</si>
  <si>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</si>
  <si>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</si>
  <si>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</si>
  <si>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</si>
  <si>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</si>
  <si>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</si>
  <si>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</si>
  <si>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</si>
  <si>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</si>
  <si>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</si>
  <si>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</si>
  <si>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</si>
  <si>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</si>
  <si>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</si>
  <si>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</si>
  <si>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</si>
  <si>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</si>
  <si>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</si>
  <si>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</si>
  <si>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</si>
  <si>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</si>
  <si>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</si>
  <si>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</si>
  <si>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</si>
  <si>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</si>
  <si>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</si>
  <si>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</si>
  <si>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</si>
  <si>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</si>
  <si>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</si>
  <si>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</si>
  <si>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</si>
  <si>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</si>
  <si>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</si>
  <si>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</si>
  <si>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</si>
  <si>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</si>
  <si>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</si>
  <si>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</si>
  <si>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</si>
  <si>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</si>
  <si>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</si>
  <si>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</si>
  <si>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</si>
  <si>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</si>
  <si>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</si>
  <si>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</si>
  <si>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</si>
  <si>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</si>
  <si>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</si>
  <si>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</si>
  <si>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</si>
  <si>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</si>
  <si>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</si>
  <si>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</si>
  <si>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</si>
  <si>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</si>
  <si>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</si>
  <si>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</si>
  <si>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</si>
  <si>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</si>
  <si>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</si>
  <si>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</si>
  <si>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</si>
  <si>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</si>
  <si>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</si>
  <si>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</si>
  <si>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</si>
  <si>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</si>
  <si>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</si>
  <si>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</si>
  <si>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</si>
  <si>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</si>
  <si>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</si>
  <si>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</si>
  <si>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</si>
  <si>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</si>
  <si>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</si>
  <si>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</si>
  <si>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</si>
  <si>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</si>
  <si>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</si>
  <si>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</si>
  <si>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</si>
  <si>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</si>
  <si>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</si>
  <si>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</si>
  <si>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</si>
  <si>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</si>
  <si>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</si>
  <si>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</si>
  <si>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</si>
  <si>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</si>
  <si>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</si>
  <si>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</si>
  <si>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</si>
  <si>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</si>
  <si>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</si>
  <si>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</si>
  <si>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</si>
  <si>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</si>
  <si>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</si>
  <si>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</si>
  <si>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</si>
  <si>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</si>
  <si>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</si>
  <si>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</si>
  <si>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</si>
  <si>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</si>
  <si>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</si>
  <si>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</si>
  <si>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</si>
  <si>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</si>
  <si>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</si>
  <si>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</si>
  <si>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</si>
  <si>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</si>
  <si>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</si>
  <si>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</si>
  <si>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</si>
  <si>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</si>
  <si>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</si>
  <si>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</si>
  <si>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</si>
  <si>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</si>
  <si>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</si>
  <si>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</si>
  <si>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</si>
  <si>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</si>
  <si>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</si>
  <si>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</si>
  <si>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</si>
  <si>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</si>
  <si>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</si>
  <si>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</si>
  <si>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</si>
  <si>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</si>
  <si>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</si>
  <si>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</si>
  <si>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</si>
  <si>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</si>
  <si>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</si>
  <si>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</si>
  <si>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</si>
  <si>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</si>
  <si>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</si>
  <si>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</si>
  <si>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</si>
  <si>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</si>
  <si>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</si>
  <si>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</si>
  <si>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</si>
  <si>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</si>
  <si>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</si>
  <si>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</si>
  <si>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</si>
  <si>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</si>
  <si>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</si>
  <si>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</si>
  <si>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</si>
  <si>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</si>
  <si>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</si>
  <si>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</si>
  <si>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</si>
  <si>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</si>
  <si>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</si>
  <si>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</si>
  <si>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</si>
  <si>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</si>
  <si>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</si>
  <si>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</si>
  <si>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</si>
  <si>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</si>
  <si>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</si>
  <si>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</si>
  <si>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</si>
  <si>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</si>
  <si>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</si>
  <si>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</si>
  <si>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</si>
  <si>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</si>
  <si>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</si>
  <si>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</si>
  <si>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</si>
  <si>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</si>
  <si>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</si>
  <si>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</si>
  <si>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</si>
  <si>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</si>
  <si>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</si>
  <si>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</si>
  <si>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</si>
  <si>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</si>
  <si>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</si>
  <si>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</si>
  <si>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</si>
  <si>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</si>
  <si>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</si>
  <si>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</si>
  <si>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</si>
  <si>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</si>
  <si>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</si>
  <si>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</si>
  <si>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</si>
  <si>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</si>
  <si>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</si>
  <si>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</si>
  <si>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</si>
  <si>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</si>
  <si>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</si>
  <si>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</si>
  <si>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</si>
  <si>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</si>
  <si>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</si>
  <si>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</si>
  <si>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</si>
  <si>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</si>
  <si>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</si>
  <si>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</si>
  <si>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</si>
  <si>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</si>
  <si>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</si>
  <si>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</si>
  <si>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</si>
  <si>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</si>
  <si>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</si>
  <si>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</si>
  <si>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</si>
  <si>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</si>
  <si>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</si>
  <si>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</si>
  <si>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</si>
  <si>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</si>
  <si>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</si>
  <si>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</si>
  <si>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</si>
  <si>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</si>
  <si>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</si>
  <si>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</si>
  <si>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</si>
  <si>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</si>
  <si>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</si>
  <si>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</si>
  <si>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</si>
  <si>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</si>
  <si>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</si>
  <si>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</si>
  <si>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</si>
  <si>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</si>
  <si>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</si>
  <si>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</si>
  <si>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</si>
  <si>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</si>
  <si>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</si>
  <si>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</si>
  <si>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</si>
  <si>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</si>
  <si>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</si>
  <si>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</si>
  <si>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</si>
  <si>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</si>
  <si>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</si>
  <si>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</si>
  <si>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</si>
  <si>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</si>
  <si>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</si>
  <si>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</si>
  <si>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</si>
  <si>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</si>
  <si>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</si>
  <si>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</si>
  <si>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</si>
  <si>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</si>
  <si>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</si>
  <si>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</si>
  <si>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</si>
  <si>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</si>
  <si>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</si>
  <si>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</si>
  <si>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</si>
  <si>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</si>
  <si>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</si>
  <si>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</si>
  <si>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</si>
  <si>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</si>
  <si>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</si>
  <si>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</si>
  <si>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</si>
  <si>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</si>
  <si>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</si>
  <si>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</si>
  <si>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</si>
  <si>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</si>
  <si>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</si>
  <si>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</si>
  <si>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</si>
  <si>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</si>
  <si>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</si>
  <si>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</si>
  <si>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</si>
  <si>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</si>
  <si>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</si>
  <si>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</si>
  <si>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</si>
  <si>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</si>
  <si>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</si>
  <si>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</si>
  <si>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</si>
  <si>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</si>
  <si>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</si>
  <si>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</si>
  <si>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</si>
  <si>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</si>
  <si>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</si>
  <si>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</si>
  <si>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</si>
  <si>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</si>
  <si>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</si>
  <si>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</si>
  <si>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</si>
  <si>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</si>
  <si>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</si>
  <si>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</si>
  <si>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</si>
  <si>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</si>
  <si>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</si>
  <si>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</si>
  <si>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</si>
  <si>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</si>
  <si>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</si>
  <si>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</si>
  <si>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</si>
  <si>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</si>
  <si>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</si>
  <si>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</si>
  <si>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</si>
  <si>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</si>
  <si>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</si>
  <si>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</si>
  <si>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</si>
  <si>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</si>
  <si>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</si>
  <si>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</si>
  <si>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</si>
  <si>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</si>
  <si>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</si>
  <si>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</si>
  <si>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</si>
  <si>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</si>
  <si>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</si>
  <si>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</si>
  <si>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</si>
  <si>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</si>
  <si>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</si>
  <si>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</si>
  <si>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</si>
  <si>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</si>
  <si>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</si>
  <si>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</si>
  <si>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</si>
  <si>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</si>
  <si>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</si>
  <si>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</si>
  <si>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</si>
  <si>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</si>
  <si>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</si>
  <si>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</si>
  <si>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</si>
  <si>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</si>
  <si>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</si>
  <si>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</si>
  <si>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</si>
  <si>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</si>
  <si>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</si>
  <si>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</si>
  <si>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</si>
  <si>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</si>
  <si>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</si>
  <si>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</si>
  <si>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</si>
  <si>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</si>
  <si>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</si>
  <si>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</si>
  <si>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</si>
  <si>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</si>
  <si>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</si>
  <si>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</si>
  <si>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</si>
  <si>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</si>
  <si>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</si>
  <si>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</si>
  <si>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</si>
  <si>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</si>
  <si>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</si>
  <si>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</si>
  <si>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</si>
  <si>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</si>
  <si>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</si>
  <si>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</si>
  <si>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</si>
  <si>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</si>
  <si>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</si>
  <si>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</si>
  <si>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</si>
  <si>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</si>
  <si>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</si>
  <si>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</si>
  <si>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</si>
  <si>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</si>
  <si>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</si>
  <si>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</si>
  <si>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</si>
  <si>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</si>
  <si>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</si>
  <si>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</si>
  <si>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</si>
  <si>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</si>
  <si>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</si>
  <si>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</si>
  <si>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</si>
  <si>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</si>
  <si>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</si>
  <si>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</si>
  <si>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</si>
  <si>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</si>
  <si>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</si>
  <si>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</si>
  <si>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</si>
  <si>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</si>
  <si>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</si>
  <si>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</si>
  <si>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</si>
  <si>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</si>
  <si>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</si>
  <si>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</si>
  <si>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</si>
  <si>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</si>
  <si>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</si>
  <si>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</si>
  <si>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</si>
  <si>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</si>
  <si>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</si>
  <si>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</si>
  <si>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</si>
  <si>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</si>
  <si>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</si>
  <si>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</si>
  <si>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</si>
  <si>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</si>
  <si>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</si>
  <si>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</si>
  <si>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</si>
  <si>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</si>
  <si>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</si>
  <si>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</si>
  <si>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</si>
  <si>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</si>
  <si>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</si>
  <si>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</si>
  <si>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</si>
  <si>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</si>
  <si>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</si>
  <si>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</si>
  <si>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</si>
  <si>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</si>
  <si>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</si>
  <si>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</si>
  <si>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</si>
  <si>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</si>
  <si>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</si>
  <si>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</si>
  <si>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</si>
  <si>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</si>
  <si>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</si>
  <si>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</si>
  <si>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</si>
  <si>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</si>
  <si>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</si>
  <si>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</si>
  <si>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</si>
  <si>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</si>
  <si>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</si>
  <si>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</si>
  <si>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</si>
  <si>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</si>
  <si>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</si>
  <si>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</si>
  <si>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</si>
  <si>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</si>
  <si>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</si>
  <si>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</si>
  <si>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</si>
  <si>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</si>
  <si>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</si>
  <si>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</si>
  <si>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</si>
  <si>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</si>
  <si>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</si>
  <si>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</si>
  <si>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</si>
  <si>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</si>
  <si>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</si>
  <si>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</si>
  <si>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</si>
  <si>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</si>
  <si>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</si>
  <si>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</si>
  <si>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</si>
  <si>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</si>
  <si>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</si>
  <si>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</si>
  <si>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</si>
  <si>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</si>
  <si>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</si>
  <si>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</si>
  <si>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</si>
  <si>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</si>
  <si>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</si>
  <si>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</si>
  <si>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</si>
  <si>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</si>
  <si>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</si>
  <si>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</si>
  <si>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</si>
  <si>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</si>
  <si>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</si>
  <si>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</si>
  <si>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</si>
  <si>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</si>
  <si>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</si>
  <si>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</si>
  <si>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</si>
  <si>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</si>
  <si>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</si>
  <si>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</si>
  <si>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</si>
  <si>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</si>
  <si>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</si>
  <si>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</si>
  <si>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</si>
  <si>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</si>
  <si>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</si>
  <si>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</si>
  <si>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</si>
  <si>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</si>
  <si>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</si>
  <si>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</si>
  <si>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</si>
  <si>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</si>
  <si>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</si>
  <si>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</si>
  <si>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</si>
  <si>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</si>
  <si>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</si>
  <si>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</si>
  <si>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</si>
  <si>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</si>
  <si>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</si>
  <si>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</si>
  <si>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</si>
  <si>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</si>
  <si>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</si>
  <si>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</si>
  <si>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</si>
  <si>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</si>
  <si>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</si>
  <si>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</si>
  <si>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</si>
  <si>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</si>
  <si>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</si>
  <si>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</si>
  <si>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</si>
  <si>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</si>
  <si>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</si>
  <si>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</si>
  <si>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</si>
  <si>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</si>
  <si>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</si>
  <si>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</si>
  <si>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</si>
  <si>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</si>
  <si>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</si>
  <si>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</si>
  <si>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</si>
  <si>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</si>
  <si>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</si>
  <si>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</si>
  <si>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</si>
  <si>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</si>
  <si>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</si>
  <si>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</si>
  <si>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</si>
  <si>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</si>
  <si>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</si>
  <si>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</si>
  <si>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</si>
  <si>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</si>
  <si>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</si>
  <si>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</si>
  <si>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</si>
  <si>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</si>
  <si>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</si>
  <si>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</si>
  <si>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</si>
  <si>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</si>
  <si>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</si>
  <si>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</si>
  <si>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</si>
  <si>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</si>
  <si>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</si>
  <si>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</si>
  <si>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</si>
  <si>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</si>
  <si>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</si>
  <si>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</si>
  <si>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</si>
  <si>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</si>
  <si>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</si>
  <si>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</si>
  <si>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</si>
  <si>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</si>
  <si>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</si>
  <si>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</si>
  <si>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</si>
  <si>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</si>
  <si>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</si>
  <si>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</si>
  <si>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</si>
  <si>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</si>
  <si>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</si>
  <si>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</si>
  <si>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</si>
  <si>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</si>
  <si>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</si>
  <si>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</si>
  <si>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</si>
  <si>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</si>
  <si>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</si>
  <si>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</si>
  <si>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</si>
  <si>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</si>
  <si>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</si>
  <si>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</si>
  <si>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</si>
  <si>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</si>
  <si>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</si>
  <si>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</si>
  <si>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</si>
  <si>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</si>
  <si>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</si>
  <si>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</si>
  <si>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</si>
  <si>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</si>
  <si>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</si>
  <si>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</si>
  <si>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</si>
  <si>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</si>
  <si>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</si>
  <si>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</si>
  <si>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</si>
  <si>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</si>
  <si>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</si>
  <si>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</si>
  <si>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</si>
  <si>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</si>
  <si>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</si>
  <si>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</si>
  <si>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</si>
  <si>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</si>
  <si>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</si>
  <si>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</si>
  <si>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</si>
  <si>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</si>
  <si>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</si>
  <si>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</si>
  <si>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</si>
  <si>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</si>
  <si>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</si>
  <si>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</si>
  <si>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</si>
  <si>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</si>
  <si>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</si>
  <si>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</si>
  <si>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</si>
  <si>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</si>
  <si>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</si>
  <si>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</si>
  <si>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</si>
  <si>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</si>
  <si>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</si>
  <si>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</si>
  <si>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</si>
  <si>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</si>
  <si>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</si>
  <si>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</si>
  <si>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</si>
  <si>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</si>
  <si>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</si>
  <si>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</si>
  <si>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</si>
  <si>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</si>
  <si>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</si>
  <si>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</si>
  <si>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</si>
  <si>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</si>
  <si>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</si>
  <si>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</si>
  <si>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</si>
  <si>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</si>
  <si>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</si>
  <si>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</si>
  <si>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</si>
  <si>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</si>
  <si>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</si>
  <si>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</si>
  <si>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</si>
  <si>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</si>
  <si>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</si>
  <si>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</si>
  <si>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</si>
  <si>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</si>
  <si>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</si>
  <si>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</si>
  <si>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</si>
  <si>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</si>
  <si>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</si>
  <si>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</si>
  <si>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</si>
  <si>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</si>
  <si>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</si>
  <si>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</si>
  <si>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</si>
  <si>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</si>
  <si>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</si>
  <si>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</si>
  <si>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</si>
  <si>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</si>
  <si>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</si>
  <si>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</si>
  <si>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</si>
  <si>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</si>
  <si>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</si>
  <si>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</si>
  <si>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</si>
  <si>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</si>
  <si>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</si>
  <si>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</si>
  <si>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</si>
  <si>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</si>
  <si>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</si>
  <si>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</si>
  <si>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</si>
  <si>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</si>
  <si>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</si>
  <si>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</si>
  <si>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</si>
  <si>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</si>
  <si>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</si>
  <si>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</si>
  <si>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</si>
  <si>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</si>
  <si>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</si>
  <si>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</si>
  <si>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</si>
  <si>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</si>
  <si>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</si>
  <si>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</si>
  <si>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</si>
  <si>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</si>
  <si>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</si>
  <si>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</si>
  <si>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</si>
  <si>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</si>
  <si>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</si>
  <si>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</si>
  <si>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</si>
  <si>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</si>
  <si>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</si>
  <si>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</si>
  <si>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</si>
  <si>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</si>
  <si>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</si>
  <si>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</si>
  <si>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</si>
  <si>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</si>
  <si>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</si>
  <si>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</si>
  <si>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</si>
  <si>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</si>
  <si>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</si>
  <si>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</si>
  <si>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</si>
  <si>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</si>
  <si>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</si>
  <si>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</si>
  <si>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</si>
  <si>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</si>
  <si>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</si>
  <si>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</si>
  <si>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</si>
  <si>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</si>
  <si>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</si>
  <si>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</si>
  <si>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</si>
  <si>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</si>
  <si>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</si>
  <si>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</si>
  <si>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</si>
  <si>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</si>
  <si>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</si>
  <si>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</si>
  <si>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</si>
  <si>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</si>
  <si>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</si>
  <si>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</si>
  <si>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</si>
  <si>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</si>
  <si>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</si>
  <si>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</si>
  <si>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</si>
  <si>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</si>
  <si>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</si>
  <si>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</si>
  <si>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</si>
  <si>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</si>
  <si>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</si>
  <si>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</si>
  <si>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</si>
  <si>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</si>
  <si>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</si>
  <si>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</si>
  <si>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</si>
  <si>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</si>
  <si>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</si>
  <si>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</si>
  <si>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</si>
  <si>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</si>
  <si>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</si>
  <si>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</si>
  <si>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</si>
  <si>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</si>
  <si>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</si>
  <si>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</si>
  <si>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</si>
  <si>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</si>
  <si>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</si>
  <si>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</si>
  <si>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</si>
  <si>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</si>
  <si>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</si>
  <si>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</si>
  <si>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</si>
  <si>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</si>
  <si>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</si>
  <si>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</si>
  <si>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</si>
  <si>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</si>
  <si>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</si>
  <si>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</si>
  <si>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</si>
  <si>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</si>
  <si>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</si>
  <si>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</si>
  <si>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</si>
  <si>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</si>
  <si>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</si>
  <si>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</si>
  <si>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</si>
  <si>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</si>
  <si>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</si>
  <si>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</si>
  <si>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</si>
  <si>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</si>
  <si>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</si>
  <si>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</si>
  <si>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</si>
  <si>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</si>
  <si>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</si>
  <si>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</si>
  <si>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</si>
  <si>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</si>
  <si>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</si>
  <si>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</si>
  <si>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</si>
  <si>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</si>
  <si>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</si>
  <si>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</si>
  <si>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</si>
  <si>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</si>
  <si>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</si>
  <si>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</si>
  <si>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</si>
  <si>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</si>
  <si>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</si>
  <si>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</si>
  <si>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</si>
  <si>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</si>
  <si>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</si>
  <si>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</si>
  <si>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</si>
  <si>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</si>
  <si>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</si>
  <si>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</si>
  <si>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</si>
  <si>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</si>
  <si>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</si>
  <si>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</si>
  <si>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</si>
  <si>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</si>
  <si>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</si>
  <si>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</si>
  <si>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</si>
  <si>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</si>
  <si>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</si>
  <si>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</si>
  <si>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</si>
  <si>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</si>
  <si>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</si>
  <si>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</si>
  <si>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</si>
  <si>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</si>
  <si>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</si>
  <si>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</si>
  <si>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</si>
  <si>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</si>
  <si>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</si>
  <si>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</si>
  <si>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</si>
  <si>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</si>
  <si>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</si>
  <si>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</si>
  <si>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</si>
  <si>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</si>
  <si>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</si>
  <si>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</si>
  <si>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</si>
  <si>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</si>
  <si>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</si>
  <si>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</si>
  <si>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</si>
  <si>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</si>
  <si>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</si>
  <si>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</si>
  <si>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</si>
  <si>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</si>
  <si>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</si>
  <si>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</si>
  <si>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</si>
  <si>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</si>
  <si>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</si>
  <si>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</si>
  <si>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</si>
  <si>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</si>
  <si>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</si>
  <si>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</si>
  <si>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</si>
  <si>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</si>
  <si>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</si>
  <si>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</si>
  <si>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</si>
  <si>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</si>
  <si>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</si>
  <si>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</si>
  <si>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</si>
  <si>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</si>
  <si>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</si>
  <si>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</si>
  <si>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</si>
  <si>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</si>
  <si>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</si>
  <si>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</si>
  <si>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</si>
  <si>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</si>
  <si>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</si>
  <si>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</si>
  <si>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</si>
  <si>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</si>
  <si>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</si>
  <si>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</si>
  <si>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</si>
  <si>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</si>
  <si>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</si>
  <si>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</si>
  <si>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</si>
  <si>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</si>
  <si>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</si>
  <si>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</si>
  <si>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</si>
  <si>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</si>
  <si>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</si>
  <si>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</si>
  <si>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</si>
  <si>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</si>
  <si>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</si>
  <si>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</si>
  <si>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</si>
  <si>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</si>
  <si>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</si>
  <si>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</si>
  <si>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</si>
  <si>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</si>
  <si>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</si>
  <si>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</si>
  <si>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</si>
  <si>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</si>
  <si>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</si>
  <si>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</si>
  <si>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</si>
  <si>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</si>
  <si>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</si>
  <si>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</si>
  <si>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</si>
  <si>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</si>
  <si>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</si>
  <si>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</si>
  <si>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</si>
  <si>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</si>
  <si>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</si>
  <si>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</si>
  <si>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</si>
  <si>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</si>
  <si>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</si>
  <si>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</si>
  <si>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</si>
  <si>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</si>
  <si>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</si>
  <si>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</si>
  <si>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</si>
  <si>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</si>
  <si>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</si>
  <si>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</si>
  <si>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</si>
  <si>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</si>
  <si>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</si>
  <si>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</si>
  <si>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</si>
  <si>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</si>
  <si>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</si>
  <si>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</si>
  <si>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</si>
  <si>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</si>
  <si>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</si>
  <si>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</si>
  <si>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</si>
  <si>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</si>
  <si>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</si>
  <si>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</si>
  <si>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</si>
  <si>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</si>
  <si>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</si>
  <si>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</si>
  <si>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</si>
  <si>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</si>
  <si>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</si>
  <si>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</si>
  <si>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</si>
  <si>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</si>
  <si>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</si>
  <si>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</si>
  <si>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</si>
  <si>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</si>
  <si>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</si>
  <si>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</si>
  <si>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</si>
  <si>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</si>
  <si>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</si>
  <si>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</si>
  <si>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</si>
  <si>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</si>
  <si>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</si>
  <si>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</si>
  <si>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</si>
  <si>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</si>
  <si>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</si>
  <si>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</si>
  <si>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</si>
  <si>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</si>
  <si>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</si>
  <si>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</si>
  <si>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</si>
  <si>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</si>
  <si>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</si>
  <si>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</si>
  <si>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</si>
  <si>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</si>
  <si>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</si>
  <si>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</si>
  <si>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</si>
  <si>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</si>
  <si>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</si>
  <si>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</si>
  <si>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</si>
  <si>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</si>
  <si>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</si>
  <si>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</si>
  <si>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</si>
  <si>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</si>
  <si>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</si>
  <si>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</si>
  <si>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</si>
  <si>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</si>
  <si>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</si>
  <si>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</si>
  <si>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</si>
  <si>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</si>
  <si>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</si>
  <si>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</si>
  <si>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</si>
  <si>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</si>
  <si>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</si>
  <si>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</si>
  <si>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</si>
  <si>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</si>
  <si>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</si>
  <si>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</si>
  <si>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</si>
  <si>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</si>
  <si>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</si>
  <si>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</si>
  <si>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</si>
  <si>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</si>
  <si>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</si>
  <si>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</si>
  <si>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</si>
  <si>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</si>
  <si>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</si>
  <si>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</si>
  <si>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</si>
  <si>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</si>
  <si>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</si>
  <si>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</si>
  <si>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</si>
  <si>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</si>
  <si>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</si>
  <si>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</si>
  <si>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</si>
  <si>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</si>
  <si>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</si>
  <si>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</si>
  <si>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</si>
  <si>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</si>
  <si>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</si>
  <si>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</si>
  <si>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</si>
  <si>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</si>
  <si>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</si>
  <si>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</si>
  <si>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</si>
  <si>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</si>
  <si>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</si>
  <si>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</si>
  <si>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</si>
  <si>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</si>
  <si>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</si>
  <si>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</si>
  <si>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</si>
  <si>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</si>
  <si>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</si>
  <si>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</si>
  <si>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</si>
  <si>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</si>
  <si>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</si>
  <si>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</si>
  <si>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</si>
  <si>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</si>
  <si>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</si>
  <si>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</si>
  <si>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</si>
  <si>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</si>
  <si>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</si>
  <si>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</si>
  <si>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</si>
  <si>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</si>
  <si>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</si>
  <si>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</si>
  <si>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</si>
  <si>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</si>
  <si>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</si>
  <si>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</si>
  <si>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</si>
  <si>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</si>
  <si>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</si>
  <si>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</si>
  <si>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</si>
  <si>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</si>
  <si>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</si>
  <si>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</si>
  <si>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</si>
  <si>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</si>
  <si>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</si>
  <si>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</si>
  <si>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</si>
  <si>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</si>
  <si>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</si>
  <si>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</si>
  <si>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</si>
  <si>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</si>
  <si>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</si>
  <si>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</si>
  <si>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</si>
  <si>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</si>
  <si>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</si>
  <si>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</si>
  <si>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</si>
  <si>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</si>
  <si>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</si>
  <si>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</si>
  <si>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</si>
  <si>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</si>
  <si>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</si>
  <si>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</si>
  <si>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</si>
  <si>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</si>
  <si>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</si>
  <si>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</si>
  <si>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</si>
  <si>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</si>
  <si>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</si>
  <si>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</si>
  <si>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</si>
  <si>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</si>
  <si>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</si>
  <si>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</si>
  <si>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</si>
  <si>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</si>
  <si>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</si>
  <si>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</si>
  <si>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</si>
  <si>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</si>
  <si>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</si>
  <si>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</si>
  <si>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</si>
  <si>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</si>
  <si>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</si>
  <si>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</si>
  <si>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</si>
  <si>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</si>
  <si>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</si>
  <si>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</si>
  <si>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</si>
  <si>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</si>
  <si>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</si>
  <si>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</si>
  <si>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</si>
  <si>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</si>
  <si>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</si>
  <si>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</si>
  <si>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</si>
  <si>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</si>
  <si>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</si>
  <si>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</si>
  <si>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</si>
  <si>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</si>
  <si>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</si>
  <si>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</si>
  <si>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</si>
  <si>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</si>
  <si>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</si>
  <si>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</si>
  <si>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</si>
  <si>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</si>
  <si>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</si>
  <si>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</si>
  <si>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</si>
  <si>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</si>
  <si>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</si>
  <si>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</si>
  <si>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</si>
  <si>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</si>
  <si>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</si>
  <si>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</si>
  <si>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</si>
  <si>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</si>
  <si>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</si>
  <si>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</si>
  <si>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</si>
  <si>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</si>
  <si>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</si>
  <si>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</si>
  <si>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</si>
  <si>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</si>
  <si>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</si>
  <si>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</si>
  <si>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</si>
  <si>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</si>
  <si>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</si>
  <si>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</si>
  <si>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</si>
  <si>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</si>
  <si>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</si>
  <si>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</si>
  <si>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</si>
  <si>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</si>
  <si>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</si>
  <si>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</si>
  <si>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</si>
  <si>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</si>
  <si>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</si>
  <si>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</si>
  <si>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</si>
  <si>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</si>
  <si>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</si>
  <si>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</si>
  <si>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</si>
  <si>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</si>
  <si>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</si>
  <si>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</si>
  <si>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</si>
  <si>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</si>
  <si>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</si>
  <si>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</si>
  <si>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</si>
  <si>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</si>
  <si>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</si>
  <si>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</si>
  <si>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</si>
  <si>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</si>
  <si>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</si>
  <si>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</si>
  <si>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</si>
  <si>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</si>
  <si>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</si>
  <si>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</si>
  <si>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</si>
  <si>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</si>
  <si>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</si>
  <si>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</si>
  <si>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</si>
  <si>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</si>
  <si>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</si>
  <si>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</si>
  <si>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</si>
  <si>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</si>
  <si>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</si>
  <si>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</si>
  <si>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</si>
  <si>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</si>
  <si>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</si>
  <si>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</si>
  <si>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</si>
  <si>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</si>
  <si>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</si>
  <si>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</si>
  <si>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</si>
  <si>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</si>
  <si>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</si>
  <si>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</si>
  <si>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</si>
  <si>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</si>
  <si>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</si>
  <si>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</si>
  <si>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</si>
  <si>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</si>
  <si>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</si>
  <si>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</si>
  <si>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</si>
  <si>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</si>
  <si>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</si>
  <si>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</si>
  <si>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</si>
  <si>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</si>
  <si>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</si>
  <si>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</si>
  <si>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</si>
  <si>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</si>
  <si>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</si>
  <si>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</si>
  <si>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</si>
  <si>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</si>
  <si>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</si>
  <si>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</si>
  <si>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</si>
  <si>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</si>
  <si>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</si>
  <si>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</si>
  <si>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</si>
  <si>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</si>
  <si>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</si>
  <si>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</si>
  <si>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</si>
  <si>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</si>
  <si>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</si>
  <si>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</si>
  <si>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</si>
  <si>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</si>
  <si>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</si>
  <si>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</si>
  <si>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</si>
  <si>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</si>
  <si>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</si>
  <si>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</si>
  <si>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</si>
  <si>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</si>
  <si>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</si>
  <si>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</si>
  <si>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</si>
  <si>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</si>
  <si>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</si>
  <si>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</si>
  <si>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</si>
  <si>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</si>
  <si>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</si>
  <si>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</si>
  <si>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</si>
  <si>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</si>
  <si>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</si>
  <si>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</si>
  <si>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</si>
  <si>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</si>
  <si>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</si>
  <si>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</si>
  <si>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</si>
  <si>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</si>
  <si>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</si>
  <si>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</si>
  <si>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</si>
  <si>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</si>
  <si>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</si>
  <si>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</si>
  <si>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</si>
  <si>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</si>
  <si>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</si>
  <si>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</si>
  <si>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</si>
  <si>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</si>
  <si>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</si>
  <si>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</si>
  <si>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</si>
  <si>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</si>
  <si>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</si>
  <si>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</si>
  <si>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</si>
  <si>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</si>
  <si>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</si>
  <si>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</si>
  <si>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</si>
  <si>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</si>
  <si>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</si>
  <si>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</si>
  <si>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</si>
  <si>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</si>
  <si>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</si>
  <si>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</si>
  <si>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</si>
  <si>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</si>
  <si>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</si>
  <si>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</si>
  <si>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</si>
  <si>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</si>
  <si>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</si>
  <si>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</si>
  <si>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</si>
  <si>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</si>
  <si>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</si>
  <si>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</si>
  <si>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</si>
  <si>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</si>
  <si>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</si>
  <si>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</si>
  <si>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</si>
  <si>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</si>
  <si>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</si>
  <si>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</si>
  <si>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</si>
  <si>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</si>
  <si>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</si>
  <si>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</si>
  <si>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</si>
  <si>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</si>
  <si>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</si>
  <si>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</si>
  <si>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</si>
  <si>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</si>
  <si>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</si>
  <si>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</si>
  <si>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</si>
  <si>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</si>
  <si>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</si>
  <si>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</si>
  <si>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</si>
  <si>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</si>
  <si>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</si>
  <si>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</si>
  <si>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</si>
  <si>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</si>
  <si>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</si>
  <si>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</si>
  <si>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</si>
  <si>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</si>
  <si>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</si>
  <si>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</si>
  <si>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</si>
  <si>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</si>
  <si>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</si>
  <si>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</si>
  <si>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</si>
  <si>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</si>
  <si>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</si>
  <si>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</si>
  <si>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</si>
  <si>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</si>
  <si>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</si>
  <si>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</si>
  <si>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</si>
  <si>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</si>
  <si>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</si>
  <si>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</si>
  <si>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</si>
  <si>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</si>
  <si>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</si>
  <si>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</si>
  <si>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</si>
  <si>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</si>
  <si>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</si>
  <si>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</si>
  <si>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</si>
  <si>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</si>
  <si>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</si>
  <si>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</si>
  <si>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</si>
  <si>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</si>
  <si>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</si>
  <si>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</si>
  <si>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</si>
  <si>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</si>
  <si>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</si>
  <si>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</si>
  <si>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</si>
  <si>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</si>
  <si>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</si>
  <si>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</si>
  <si>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</si>
  <si>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</si>
  <si>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</si>
  <si>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</si>
  <si>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</si>
  <si>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</si>
  <si>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</si>
  <si>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</si>
  <si>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</si>
  <si>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</si>
  <si>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</si>
  <si>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</si>
  <si>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</si>
  <si>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</si>
  <si>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</si>
  <si>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</si>
  <si>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</si>
  <si>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</si>
  <si>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</si>
  <si>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</si>
  <si>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</si>
  <si>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</si>
  <si>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</si>
  <si>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</si>
  <si>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</si>
  <si>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</si>
  <si>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</si>
  <si>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</si>
  <si>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</si>
  <si>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</si>
  <si>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</si>
  <si>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</si>
  <si>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</si>
  <si>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</si>
  <si>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</si>
  <si>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</si>
  <si>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</si>
  <si>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</si>
  <si>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</si>
  <si>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</si>
  <si>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</si>
  <si>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</si>
  <si>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</si>
  <si>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</si>
  <si>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</si>
  <si>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</si>
  <si>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</si>
  <si>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</si>
  <si>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</si>
  <si>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</si>
  <si>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</si>
  <si>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</si>
  <si>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</si>
  <si>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</si>
  <si>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</si>
  <si>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</si>
  <si>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</si>
  <si>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</si>
  <si>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</si>
  <si>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</si>
  <si>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</si>
  <si>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</si>
  <si>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</si>
  <si>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</si>
  <si>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</si>
  <si>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</si>
  <si>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</si>
  <si>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</si>
  <si>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</si>
  <si>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</si>
  <si>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</si>
  <si>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</si>
  <si>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</si>
  <si>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</si>
  <si>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</si>
  <si>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</si>
  <si>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</si>
  <si>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</si>
  <si>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</si>
  <si>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</si>
  <si>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</si>
  <si>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</si>
  <si>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</si>
  <si>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</si>
  <si>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</si>
  <si>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</si>
  <si>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</si>
  <si>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</si>
  <si>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</si>
  <si>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</si>
  <si>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</si>
  <si>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</si>
  <si>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</si>
  <si>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</si>
  <si>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</si>
  <si>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</si>
  <si>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</si>
  <si>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</si>
  <si>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</si>
  <si>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</si>
  <si>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</si>
  <si>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</si>
  <si>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</si>
  <si>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</si>
  <si>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</si>
  <si>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</si>
  <si>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</si>
  <si>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</si>
  <si>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</si>
  <si>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</si>
  <si>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</si>
  <si>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</si>
  <si>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</si>
  <si>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</si>
  <si>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</si>
  <si>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</si>
  <si>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</si>
  <si>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</si>
  <si>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</si>
  <si>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</si>
  <si>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</si>
  <si>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</si>
  <si>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</si>
  <si>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</si>
  <si>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</si>
  <si>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</si>
  <si>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</si>
  <si>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</si>
  <si>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</si>
  <si>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</si>
  <si>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</si>
  <si>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</si>
  <si>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</si>
  <si>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</si>
  <si>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</si>
  <si>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</si>
  <si>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</si>
  <si>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</si>
  <si>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</si>
  <si>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</si>
  <si>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</si>
  <si>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</si>
  <si>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</si>
  <si>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</si>
  <si>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</si>
  <si>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</si>
  <si>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</si>
  <si>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</si>
  <si>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</si>
  <si>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</si>
  <si>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</si>
  <si>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</si>
  <si>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</si>
  <si>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</si>
  <si>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</si>
  <si>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</si>
  <si>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</si>
  <si>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</si>
  <si>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</si>
  <si>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</si>
  <si>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</si>
  <si>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</si>
  <si>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</si>
  <si>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</si>
  <si>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</si>
  <si>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</si>
  <si>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</si>
  <si>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</si>
  <si>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</si>
  <si>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</si>
  <si>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</si>
  <si>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</si>
  <si>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</si>
  <si>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</si>
  <si>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</si>
  <si>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</si>
  <si>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</si>
  <si>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</si>
  <si>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</si>
  <si>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</si>
  <si>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</si>
  <si>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</si>
  <si>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</si>
  <si>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</si>
  <si>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</si>
  <si>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</si>
  <si>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</si>
  <si>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</si>
  <si>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</si>
  <si>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</si>
  <si>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</si>
  <si>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</si>
  <si>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</si>
  <si>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</si>
  <si>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</si>
  <si>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</si>
  <si>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</si>
  <si>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</si>
  <si>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</si>
  <si>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</si>
  <si>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</si>
  <si>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</si>
  <si>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</si>
  <si>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</si>
  <si>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</si>
  <si>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</si>
  <si>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</si>
  <si>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</si>
  <si>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</si>
  <si>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</si>
  <si>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</si>
  <si>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</si>
  <si>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</si>
  <si>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</si>
  <si>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</si>
  <si>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</si>
  <si>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</si>
  <si>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</si>
  <si>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</si>
  <si>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</si>
  <si>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</si>
  <si>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</si>
  <si>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</si>
  <si>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</si>
  <si>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</si>
  <si>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</si>
  <si>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</si>
  <si>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</si>
  <si>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</si>
  <si>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</si>
  <si>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</si>
  <si>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</si>
  <si>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</si>
  <si>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</si>
  <si>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</si>
  <si>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</si>
  <si>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</si>
  <si>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</si>
  <si>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</si>
  <si>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</si>
  <si>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</si>
  <si>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</si>
  <si>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</si>
  <si>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</si>
  <si>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</si>
  <si>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</si>
  <si>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</si>
  <si>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</si>
  <si>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</si>
  <si>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</si>
  <si>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</si>
  <si>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</si>
  <si>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</si>
  <si>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</si>
  <si>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</si>
  <si>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</si>
  <si>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</si>
  <si>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</si>
  <si>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</si>
  <si>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</si>
  <si>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</si>
  <si>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</si>
  <si>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</si>
  <si>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</si>
  <si>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</si>
  <si>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</si>
  <si>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</si>
  <si>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</si>
  <si>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</si>
  <si>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</si>
  <si>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</si>
  <si>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</si>
  <si>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</si>
  <si>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</si>
  <si>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</si>
  <si>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</si>
  <si>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</si>
  <si>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</si>
  <si>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</si>
  <si>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</si>
  <si>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</si>
  <si>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</si>
  <si>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</si>
  <si>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</si>
  <si>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</si>
  <si>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</si>
  <si>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</si>
  <si>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</si>
  <si>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</si>
  <si>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</si>
  <si>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</si>
  <si>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</si>
  <si>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</si>
  <si>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</si>
  <si>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</si>
  <si>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</si>
  <si>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</si>
  <si>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</si>
  <si>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</si>
  <si>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</si>
  <si>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</si>
  <si>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</si>
  <si>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</si>
  <si>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</si>
  <si>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</si>
  <si>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</si>
  <si>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</si>
  <si>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</si>
  <si>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</si>
  <si>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</si>
  <si>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</si>
  <si>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</si>
  <si>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</si>
  <si>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</si>
  <si>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</si>
  <si>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</si>
  <si>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</si>
  <si>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</si>
  <si>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</si>
  <si>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</si>
  <si>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</si>
  <si>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</si>
  <si>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</si>
  <si>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</si>
  <si>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</si>
  <si>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</si>
  <si>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</si>
  <si>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</si>
  <si>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</si>
  <si>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</si>
  <si>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</si>
  <si>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</si>
  <si>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</si>
  <si>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</si>
  <si>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</si>
  <si>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</si>
  <si>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</si>
  <si>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</si>
  <si>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</si>
  <si>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</si>
  <si>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</si>
  <si>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</si>
  <si>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</si>
  <si>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</si>
  <si>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</si>
  <si>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</si>
  <si>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</si>
  <si>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</si>
  <si>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</si>
  <si>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</si>
  <si>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</si>
  <si>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</si>
  <si>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</si>
  <si>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</si>
  <si>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</si>
  <si>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</si>
  <si>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</si>
  <si>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</si>
  <si>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</si>
  <si>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</si>
  <si>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</si>
  <si>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</si>
  <si>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</si>
  <si>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</si>
  <si>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</si>
  <si>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</si>
  <si>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</si>
  <si>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</si>
  <si>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</si>
  <si>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</si>
  <si>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</si>
  <si>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</si>
  <si>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</si>
  <si>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</si>
  <si>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</si>
  <si>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</si>
  <si>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</si>
  <si>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</si>
  <si>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</si>
  <si>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</si>
  <si>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</si>
  <si>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</si>
  <si>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</si>
  <si>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</si>
  <si>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</si>
  <si>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</si>
  <si>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</si>
  <si>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</si>
  <si>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</si>
  <si>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</si>
  <si>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</si>
  <si>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</si>
  <si>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</si>
  <si>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</si>
  <si>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</si>
  <si>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</si>
  <si>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</si>
  <si>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</si>
  <si>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</si>
  <si>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</si>
  <si>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</si>
  <si>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</si>
  <si>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</si>
  <si>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</si>
  <si>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</si>
  <si>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</si>
  <si>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</si>
  <si>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</si>
  <si>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</si>
  <si>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</si>
  <si>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</si>
  <si>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</si>
  <si>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</si>
  <si>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</si>
  <si>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</si>
  <si>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</si>
  <si>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</si>
  <si>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</si>
  <si>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</si>
  <si>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</si>
  <si>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</si>
  <si>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</si>
  <si>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</si>
  <si>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</si>
  <si>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</si>
  <si>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</si>
  <si>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</si>
  <si>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</si>
  <si>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</si>
  <si>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</si>
  <si>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</si>
  <si>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</si>
  <si>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</si>
  <si>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</si>
  <si>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</si>
  <si>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</si>
  <si>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</si>
  <si>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</si>
  <si>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</si>
  <si>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</si>
  <si>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</si>
  <si>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</si>
  <si>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</si>
  <si>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</si>
  <si>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</si>
  <si>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</si>
  <si>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</si>
  <si>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</si>
  <si>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</si>
  <si>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</si>
  <si>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</si>
  <si>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</si>
  <si>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</si>
  <si>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</si>
  <si>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</si>
  <si>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</si>
  <si>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</si>
  <si>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</si>
  <si>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</si>
  <si>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</si>
  <si>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</si>
  <si>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</si>
  <si>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</si>
  <si>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</si>
  <si>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</si>
  <si>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</si>
  <si>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</si>
  <si>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</si>
  <si>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</si>
  <si>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</si>
  <si>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</si>
  <si>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</si>
  <si>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</si>
  <si>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</si>
  <si>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</si>
  <si>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</si>
  <si>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</si>
  <si>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</si>
  <si>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</si>
  <si>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</si>
  <si>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</si>
  <si>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</si>
  <si>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</si>
  <si>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</si>
  <si>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</si>
  <si>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</si>
  <si>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</si>
  <si>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</si>
  <si>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</si>
  <si>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</si>
  <si>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</si>
  <si>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</si>
  <si>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</si>
  <si>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</si>
  <si>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</si>
  <si>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</si>
  <si>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</si>
  <si>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</si>
  <si>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</si>
  <si>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</si>
  <si>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</si>
  <si>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</si>
  <si>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</si>
  <si>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</si>
  <si>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</si>
  <si>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</si>
  <si>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</si>
  <si>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</si>
  <si>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</si>
  <si>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</si>
  <si>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</si>
  <si>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</si>
  <si>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</si>
  <si>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</si>
  <si>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</si>
  <si>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</si>
  <si>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</si>
  <si>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</si>
  <si>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</si>
  <si>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</si>
  <si>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</si>
  <si>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</si>
  <si>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</si>
  <si>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</si>
  <si>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</si>
  <si>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</si>
  <si>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</si>
  <si>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</si>
  <si>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</si>
  <si>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</si>
  <si>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</si>
  <si>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</si>
  <si>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</si>
  <si>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</si>
  <si>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</si>
  <si>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</si>
  <si>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</si>
  <si>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</si>
  <si>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</si>
  <si>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</si>
  <si>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</si>
  <si>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</si>
  <si>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</si>
  <si>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</si>
  <si>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</si>
  <si>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</si>
  <si>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</si>
  <si>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</si>
  <si>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</si>
  <si>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</si>
  <si>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</si>
  <si>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</si>
  <si>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</si>
  <si>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</si>
  <si>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</si>
  <si>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</si>
  <si>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</si>
  <si>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</si>
  <si>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</si>
  <si>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</si>
  <si>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</si>
  <si>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</si>
  <si>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</si>
  <si>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</si>
  <si>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</si>
  <si>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</si>
  <si>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</si>
  <si>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</si>
  <si>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</si>
  <si>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</si>
  <si>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</si>
  <si>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</si>
  <si>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</si>
  <si>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</si>
  <si>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</si>
  <si>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</si>
  <si>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</si>
  <si>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</si>
  <si>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</si>
  <si>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</si>
  <si>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</si>
  <si>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</si>
  <si>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</si>
  <si>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</si>
  <si>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</si>
  <si>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</si>
  <si>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</si>
  <si>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</si>
  <si>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</si>
  <si>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</si>
  <si>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</si>
  <si>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</si>
  <si>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</si>
  <si>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</si>
  <si>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</si>
  <si>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</si>
  <si>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</si>
  <si>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</si>
  <si>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</si>
  <si>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</si>
  <si>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</si>
  <si>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</si>
  <si>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</si>
  <si>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</si>
  <si>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</si>
  <si>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</si>
  <si>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</si>
  <si>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</si>
  <si>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</si>
  <si>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</si>
  <si>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</si>
  <si>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</si>
  <si>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</si>
  <si>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</si>
  <si>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</si>
  <si>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</si>
  <si>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</si>
  <si>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</si>
  <si>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</si>
  <si>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</si>
  <si>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</si>
  <si>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</si>
  <si>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</si>
  <si>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</si>
  <si>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</si>
  <si>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</si>
  <si>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</si>
  <si>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</si>
  <si>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</si>
  <si>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</si>
  <si>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</si>
  <si>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</si>
  <si>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</si>
  <si>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</si>
  <si>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</si>
  <si>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</si>
  <si>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</si>
  <si>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</si>
  <si>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</si>
  <si>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</si>
  <si>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</si>
  <si>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</si>
  <si>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</si>
  <si>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</si>
  <si>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</si>
  <si>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</si>
  <si>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</si>
  <si>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</si>
  <si>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</si>
  <si>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</si>
  <si>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</si>
  <si>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</si>
  <si>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</si>
  <si>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</si>
  <si>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</si>
  <si>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</si>
  <si>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</si>
  <si>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</si>
  <si>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</si>
  <si>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</si>
  <si>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</si>
  <si>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</si>
  <si>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</si>
  <si>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</si>
  <si>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</si>
  <si>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</si>
  <si>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</si>
  <si>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</si>
  <si>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</si>
  <si>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</si>
  <si>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</si>
  <si>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</si>
  <si>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</si>
  <si>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</si>
  <si>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</si>
  <si>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</si>
  <si>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</si>
  <si>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</si>
  <si>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</si>
  <si>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</si>
  <si>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</si>
  <si>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</si>
  <si>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</si>
  <si>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</si>
  <si>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</si>
  <si>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</si>
  <si>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</si>
  <si>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</si>
  <si>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</si>
  <si>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</si>
  <si>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</si>
  <si>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</si>
  <si>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</si>
  <si>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</si>
  <si>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</si>
  <si>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</si>
  <si>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</si>
  <si>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</si>
  <si>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</si>
  <si>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</si>
  <si>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</si>
  <si>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</si>
  <si>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</si>
  <si>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</si>
  <si>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</si>
  <si>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</si>
  <si>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</si>
  <si>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</si>
  <si>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</si>
  <si>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</si>
  <si>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</si>
  <si>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</si>
  <si>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</si>
  <si>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</si>
  <si>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</si>
  <si>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</si>
  <si>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</si>
  <si>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</si>
  <si>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</si>
  <si>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</si>
  <si>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</si>
  <si>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</si>
  <si>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</si>
  <si>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</si>
  <si>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</si>
  <si>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</si>
  <si>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</si>
  <si>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</si>
  <si>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</si>
  <si>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</si>
  <si>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</si>
  <si>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</si>
  <si>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</si>
  <si>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</si>
  <si>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</si>
  <si>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</si>
  <si>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</si>
  <si>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</si>
  <si>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</si>
  <si>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</si>
  <si>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</si>
  <si>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</si>
  <si>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</si>
  <si>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</si>
  <si>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</si>
  <si>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</si>
  <si>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</si>
  <si>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</si>
  <si>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</si>
  <si>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</si>
  <si>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</si>
  <si>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</si>
  <si>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</si>
  <si>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</si>
  <si>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</si>
  <si>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</si>
  <si>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</si>
  <si>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</si>
  <si>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</si>
  <si>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</si>
  <si>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</si>
  <si>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</si>
  <si>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</si>
  <si>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</si>
  <si>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</si>
  <si>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</si>
  <si>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</si>
  <si>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</si>
  <si>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</si>
  <si>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</si>
  <si>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</si>
  <si>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</si>
  <si>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</si>
  <si>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</si>
  <si>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</si>
  <si>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</si>
  <si>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</si>
  <si>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</si>
  <si>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</si>
  <si>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</si>
  <si>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</si>
  <si>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</si>
  <si>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</si>
  <si>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</si>
  <si>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</si>
  <si>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</si>
  <si>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</si>
  <si>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</si>
  <si>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</si>
  <si>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</si>
  <si>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</si>
  <si>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</si>
  <si>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</si>
  <si>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</si>
  <si>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</si>
  <si>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</si>
  <si>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</si>
  <si>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</si>
  <si>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</si>
  <si>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</si>
  <si>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</si>
  <si>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</si>
  <si>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</si>
  <si>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</si>
  <si>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</si>
  <si>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</si>
  <si>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</si>
  <si>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</si>
  <si>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</si>
  <si>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</si>
  <si>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</si>
  <si>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</si>
  <si>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</si>
  <si>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</si>
  <si>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</si>
  <si>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</si>
  <si>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</si>
  <si>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</si>
  <si>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</si>
  <si>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</si>
  <si>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</si>
  <si>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</si>
  <si>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</si>
  <si>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</si>
  <si>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</si>
  <si>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</si>
  <si>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</si>
  <si>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</si>
  <si>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</si>
  <si>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</si>
  <si>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</si>
  <si>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</si>
  <si>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</si>
  <si>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</si>
  <si>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</si>
  <si>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</si>
  <si>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</si>
  <si>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</si>
  <si>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</si>
  <si>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</si>
  <si>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</si>
  <si>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</si>
  <si>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</si>
  <si>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</si>
  <si>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</si>
  <si>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</si>
  <si>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</si>
  <si>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</si>
  <si>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</si>
  <si>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</si>
  <si>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</si>
  <si>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</si>
  <si>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</si>
  <si>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</si>
  <si>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</si>
  <si>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</si>
  <si>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</si>
  <si>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</si>
  <si>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</si>
  <si>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</si>
  <si>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</si>
  <si>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</si>
  <si>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</si>
  <si>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</si>
  <si>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</si>
  <si>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</si>
  <si>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</si>
  <si>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</si>
  <si>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</si>
  <si>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</si>
  <si>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</si>
  <si>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</si>
  <si>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</si>
  <si>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</si>
  <si>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</si>
  <si>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</si>
  <si>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</si>
  <si>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</si>
  <si>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</si>
  <si>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</si>
  <si>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</si>
  <si>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</si>
  <si>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</si>
  <si>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</si>
  <si>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</si>
  <si>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</si>
  <si>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</si>
  <si>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</si>
  <si>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</si>
  <si>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</si>
  <si>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</si>
  <si>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</si>
  <si>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</si>
  <si>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</si>
  <si>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</si>
  <si>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</si>
  <si>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</si>
  <si>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</si>
  <si>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</si>
  <si>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</si>
  <si>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</si>
  <si>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</si>
  <si>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</si>
  <si>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</si>
  <si>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</si>
  <si>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</si>
  <si>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</si>
  <si>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</si>
  <si>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</si>
  <si>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</si>
  <si>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</si>
  <si>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</si>
  <si>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</si>
  <si>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</si>
  <si>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</si>
  <si>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</si>
  <si>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</si>
  <si>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</si>
  <si>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</si>
  <si>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</si>
  <si>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</si>
  <si>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</si>
  <si>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</si>
  <si>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</si>
  <si>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</si>
  <si>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</si>
  <si>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</si>
  <si>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</si>
  <si>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</si>
  <si>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</si>
  <si>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</si>
  <si>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</si>
  <si>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</si>
  <si>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</si>
  <si>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</si>
  <si>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</si>
  <si>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</si>
  <si>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</si>
  <si>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</si>
  <si>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</si>
  <si>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</si>
  <si>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</si>
  <si>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</si>
  <si>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</si>
  <si>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</si>
  <si>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</si>
  <si>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</si>
  <si>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</si>
  <si>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</si>
  <si>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</si>
  <si>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</si>
  <si>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</si>
  <si>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</si>
  <si>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</si>
  <si>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</si>
  <si>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</si>
  <si>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</si>
  <si>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</si>
  <si>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</si>
  <si>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</si>
  <si>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</si>
  <si>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</si>
  <si>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</si>
  <si>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</si>
  <si>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</si>
  <si>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</si>
  <si>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</si>
  <si>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</si>
  <si>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</si>
  <si>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</si>
  <si>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</si>
  <si>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</si>
  <si>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</si>
  <si>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</si>
  <si>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</si>
  <si>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</si>
  <si>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</si>
  <si>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</si>
  <si>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</si>
  <si>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</si>
  <si>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</si>
  <si>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</si>
  <si>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</si>
  <si>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</si>
  <si>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</si>
  <si>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</si>
  <si>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</si>
  <si>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</si>
  <si>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</si>
  <si>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</si>
  <si>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</si>
  <si>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</si>
  <si>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</si>
  <si>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</si>
  <si>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</si>
  <si>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</si>
  <si>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</si>
  <si>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</si>
  <si>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</si>
  <si>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</si>
  <si>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</si>
  <si>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</si>
  <si>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</si>
  <si>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</si>
  <si>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</si>
  <si>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</si>
  <si>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</si>
  <si>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</si>
  <si>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</si>
  <si>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</si>
  <si>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</si>
  <si>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</si>
  <si>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</si>
  <si>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</si>
  <si>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</si>
  <si>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</si>
  <si>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</si>
  <si>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</si>
  <si>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</si>
  <si>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</si>
  <si>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</si>
  <si>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</si>
  <si>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</si>
  <si>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</si>
  <si>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</si>
  <si>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</si>
  <si>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</si>
  <si>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</si>
  <si>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</si>
  <si>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</si>
  <si>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</si>
  <si>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</si>
  <si>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</si>
  <si>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</si>
  <si>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</si>
  <si>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</si>
  <si>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</si>
  <si>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</si>
  <si>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</si>
  <si>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</si>
  <si>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</si>
  <si>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</si>
  <si>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</si>
  <si>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</si>
  <si>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</si>
  <si>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</si>
  <si>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</si>
  <si>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</si>
  <si>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</si>
  <si>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</si>
  <si>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</si>
  <si>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</si>
  <si>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</si>
  <si>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</si>
  <si>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</si>
  <si>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</si>
  <si>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</si>
  <si>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</si>
  <si>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</si>
  <si>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</si>
  <si>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</si>
  <si>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</si>
  <si>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</si>
  <si>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</si>
  <si>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</si>
  <si>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</si>
  <si>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</si>
  <si>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</si>
  <si>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</si>
  <si>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</si>
  <si>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</si>
  <si>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</si>
  <si>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</si>
  <si>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</si>
  <si>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</si>
  <si>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</si>
  <si>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</si>
  <si>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</si>
  <si>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</si>
  <si>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</si>
  <si>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</si>
  <si>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</si>
  <si>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</si>
  <si>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</si>
  <si>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</si>
  <si>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</si>
  <si>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</si>
  <si>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</si>
  <si>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</si>
  <si>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</si>
  <si>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</si>
  <si>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</si>
  <si>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</si>
  <si>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</si>
  <si>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</si>
  <si>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</si>
  <si>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</si>
  <si>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</si>
  <si>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</si>
  <si>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</si>
  <si>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</si>
  <si>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</si>
  <si>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</si>
  <si>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</si>
  <si>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</si>
  <si>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</si>
  <si>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</si>
  <si>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</si>
  <si>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</si>
  <si>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</si>
  <si>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</si>
  <si>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</si>
  <si>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</si>
  <si>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</si>
  <si>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</si>
  <si>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</si>
  <si>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</si>
  <si>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</si>
  <si>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</si>
  <si>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</si>
  <si>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</si>
  <si>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</si>
  <si>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</si>
  <si>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</si>
  <si>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</si>
  <si>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</si>
  <si>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</si>
  <si>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</si>
  <si>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</si>
  <si>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</si>
  <si>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</si>
  <si>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</si>
  <si>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</si>
  <si>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</si>
  <si>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</si>
  <si>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</si>
  <si>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</si>
  <si>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</si>
  <si>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</si>
  <si>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</si>
  <si>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</si>
  <si>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</si>
  <si>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</si>
  <si>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</si>
  <si>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</si>
  <si>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</si>
  <si>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</si>
  <si>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</si>
  <si>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</si>
  <si>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</si>
  <si>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</si>
  <si>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</si>
  <si>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</si>
  <si>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</si>
  <si>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</si>
  <si>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</si>
  <si>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</si>
  <si>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</si>
  <si>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</si>
  <si>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</si>
  <si>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</si>
  <si>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</si>
  <si>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</si>
  <si>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</si>
  <si>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</si>
  <si>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</si>
  <si>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</si>
  <si>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</si>
  <si>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</si>
  <si>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</si>
  <si>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</si>
  <si>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</si>
  <si>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</si>
  <si>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</si>
  <si>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</si>
  <si>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</si>
  <si>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</si>
  <si>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</si>
  <si>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</si>
  <si>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</si>
  <si>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</si>
  <si>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</si>
  <si>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</si>
  <si>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</si>
  <si>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</si>
  <si>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</si>
  <si>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</si>
  <si>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</si>
  <si>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</si>
  <si>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</si>
  <si>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</si>
  <si>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</si>
  <si>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</si>
  <si>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</si>
  <si>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</si>
  <si>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</si>
  <si>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</si>
  <si>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</si>
  <si>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</si>
  <si>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</si>
  <si>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</si>
  <si>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</si>
  <si>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</si>
  <si>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</si>
  <si>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</si>
  <si>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</si>
  <si>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</si>
  <si>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</si>
  <si>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</si>
  <si>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</si>
  <si>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</si>
  <si>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</si>
  <si>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</si>
  <si>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</si>
  <si>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</si>
  <si>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</si>
  <si>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</si>
  <si>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</si>
  <si>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</si>
  <si>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</si>
  <si>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</si>
  <si>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</si>
  <si>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</si>
  <si>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</si>
  <si>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</si>
  <si>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</si>
  <si>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</si>
  <si>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</si>
  <si>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</si>
  <si>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</si>
  <si>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</si>
  <si>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</si>
  <si>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</si>
  <si>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</si>
  <si>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</si>
  <si>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</si>
  <si>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</si>
  <si>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</si>
  <si>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</si>
  <si>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</si>
  <si>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</si>
  <si>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</si>
  <si>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</si>
  <si>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</si>
  <si>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</si>
  <si>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</si>
  <si>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</si>
  <si>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</si>
  <si>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</si>
  <si>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</si>
  <si>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</si>
  <si>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</si>
  <si>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</si>
  <si>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</si>
  <si>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</si>
  <si>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</si>
  <si>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</si>
  <si>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</si>
  <si>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</si>
  <si>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</si>
  <si>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</si>
  <si>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</si>
  <si>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</si>
  <si>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</si>
  <si>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</si>
  <si>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</si>
  <si>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</si>
  <si>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</si>
  <si>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</si>
  <si>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</si>
  <si>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</si>
  <si>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</si>
  <si>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</si>
  <si>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</si>
  <si>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</si>
  <si>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</si>
  <si>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</si>
  <si>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</si>
  <si>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</si>
  <si>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</si>
  <si>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</si>
  <si>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</si>
  <si>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</si>
  <si>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</si>
  <si>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</si>
  <si>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</si>
  <si>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</si>
  <si>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</si>
  <si>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</si>
  <si>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</si>
  <si>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</si>
  <si>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</si>
  <si>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</si>
  <si>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</si>
  <si>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</si>
  <si>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</si>
  <si>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</si>
  <si>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</si>
  <si>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</si>
  <si>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</si>
  <si>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</si>
  <si>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</si>
  <si>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</si>
  <si>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</si>
  <si>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</si>
  <si>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</si>
  <si>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</si>
  <si>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</si>
  <si>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</si>
  <si>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</si>
  <si>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</si>
  <si>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</si>
  <si>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</si>
  <si>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</si>
  <si>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</si>
  <si>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</si>
  <si>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</si>
  <si>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</si>
  <si>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</si>
  <si>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</si>
  <si>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</si>
  <si>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</si>
  <si>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</si>
  <si>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</si>
  <si>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</si>
  <si>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</si>
  <si>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</si>
  <si>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</si>
  <si>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</si>
  <si>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</si>
  <si>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</si>
  <si>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</si>
  <si>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</si>
  <si>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</si>
  <si>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</si>
  <si>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</si>
  <si>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</si>
  <si>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</si>
  <si>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</si>
  <si>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</si>
  <si>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</si>
  <si>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</si>
  <si>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</si>
  <si>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</si>
  <si>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</si>
  <si>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</si>
  <si>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</si>
  <si>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</si>
  <si>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</si>
  <si>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</si>
  <si>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</si>
  <si>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</si>
  <si>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</si>
  <si>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</si>
  <si>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</si>
  <si>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</si>
  <si>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</si>
  <si>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</si>
  <si>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</si>
  <si>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</si>
  <si>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</si>
  <si>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</si>
  <si>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</si>
  <si>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</si>
  <si>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</si>
  <si>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</si>
  <si>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</si>
  <si>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</si>
  <si>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</si>
  <si>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</si>
  <si>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</si>
  <si>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</si>
  <si>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</si>
  <si>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</si>
  <si>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</si>
  <si>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</si>
  <si>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</si>
  <si>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</si>
  <si>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</si>
  <si>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</si>
  <si>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</si>
  <si>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</si>
  <si>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</si>
  <si>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</si>
  <si>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</si>
  <si>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</si>
  <si>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</si>
  <si>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</si>
  <si>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</si>
  <si>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</si>
  <si>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</si>
  <si>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</si>
  <si>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</si>
  <si>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</si>
  <si>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</si>
  <si>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</si>
  <si>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</si>
  <si>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</si>
  <si>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</si>
  <si>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</si>
  <si>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</si>
  <si>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</si>
  <si>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</si>
  <si>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</si>
  <si>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</si>
  <si>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</si>
  <si>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</si>
  <si>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</si>
  <si>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</si>
  <si>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</si>
  <si>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</si>
  <si>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</si>
  <si>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</si>
  <si>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</si>
  <si>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</si>
  <si>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</si>
  <si>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</si>
  <si>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</si>
  <si>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</si>
  <si>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</si>
  <si>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</si>
  <si>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</si>
  <si>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</si>
  <si>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</si>
  <si>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</si>
  <si>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</si>
  <si>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</si>
  <si>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</si>
  <si>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</si>
  <si>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</si>
  <si>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</si>
  <si>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</si>
  <si>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</si>
  <si>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</si>
  <si>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</si>
  <si>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</si>
  <si>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</si>
  <si>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</si>
  <si>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</si>
  <si>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</si>
  <si>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</si>
  <si>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</si>
  <si>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</si>
  <si>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</si>
  <si>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</si>
  <si>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</si>
  <si>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</si>
  <si>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</si>
  <si>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</si>
  <si>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</si>
  <si>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</si>
  <si>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</si>
  <si>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</si>
  <si>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</si>
  <si>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</si>
  <si>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</si>
  <si>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</si>
  <si>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</si>
  <si>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</si>
  <si>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</si>
  <si>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</si>
  <si>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</si>
  <si>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</si>
  <si>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</si>
  <si>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</si>
  <si>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</si>
  <si>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</si>
  <si>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</si>
  <si>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</si>
  <si>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</si>
  <si>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</si>
  <si>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</si>
  <si>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</si>
  <si>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</si>
  <si>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</si>
  <si>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</si>
  <si>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</si>
  <si>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</si>
  <si>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</si>
  <si>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</si>
  <si>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</si>
  <si>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</si>
  <si>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</si>
  <si>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</si>
  <si>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</si>
  <si>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</si>
  <si>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</si>
  <si>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</si>
  <si>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</si>
  <si>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</si>
  <si>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</si>
  <si>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</si>
  <si>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</si>
  <si>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</si>
  <si>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</si>
  <si>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</si>
  <si>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</si>
  <si>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</si>
  <si>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</si>
  <si>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</si>
  <si>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</si>
  <si>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</si>
  <si>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</si>
  <si>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</si>
  <si>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</si>
  <si>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</si>
  <si>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</si>
  <si>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</si>
  <si>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</si>
  <si>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</si>
  <si>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</si>
  <si>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</si>
  <si>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</si>
  <si>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</si>
  <si>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</si>
  <si>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</si>
  <si>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</si>
  <si>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</si>
  <si>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</si>
  <si>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</si>
  <si>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</si>
  <si>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</si>
  <si>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</si>
  <si>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</si>
  <si>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</si>
  <si>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</si>
  <si>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</si>
  <si>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</si>
  <si>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</si>
  <si>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</si>
  <si>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</si>
  <si>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</si>
  <si>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</si>
  <si>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</si>
  <si>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</si>
  <si>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</si>
  <si>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</si>
  <si>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</si>
  <si>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</si>
  <si>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</si>
  <si>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</si>
  <si>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</si>
  <si>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</si>
  <si>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</si>
  <si>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</si>
  <si>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</si>
  <si>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</si>
  <si>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</si>
  <si>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</si>
  <si>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</si>
  <si>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</si>
  <si>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</si>
  <si>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</si>
  <si>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</si>
  <si>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</si>
  <si>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</si>
  <si>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</si>
  <si>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</si>
  <si>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</si>
  <si>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</si>
  <si>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</si>
  <si>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</si>
  <si>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</si>
  <si>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</si>
  <si>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</si>
  <si>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</si>
  <si>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</si>
  <si>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</si>
  <si>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</si>
  <si>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</si>
  <si>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</si>
  <si>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</si>
  <si>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</si>
  <si>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</si>
  <si>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</si>
  <si>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</si>
  <si>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</si>
  <si>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</si>
  <si>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</si>
  <si>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</si>
  <si>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</si>
  <si>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</si>
  <si>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</si>
  <si>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</si>
  <si>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</si>
  <si>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</si>
  <si>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</si>
  <si>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</si>
  <si>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</si>
  <si>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</si>
  <si>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</si>
  <si>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</si>
  <si>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</si>
  <si>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</si>
  <si>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</si>
  <si>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</si>
  <si>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</si>
  <si>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</si>
  <si>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</si>
  <si>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</si>
  <si>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</si>
  <si>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</si>
  <si>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</si>
  <si>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</si>
  <si>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</si>
  <si>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</si>
  <si>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</si>
  <si>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</si>
  <si>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</si>
  <si>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</si>
  <si>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</si>
  <si>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</si>
  <si>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</si>
  <si>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</si>
  <si>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</si>
  <si>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</si>
  <si>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</si>
  <si>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</si>
  <si>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</si>
  <si>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</si>
  <si>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</si>
  <si>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</si>
  <si>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</si>
  <si>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</si>
  <si>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</si>
  <si>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</si>
  <si>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</si>
  <si>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</si>
  <si>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</si>
  <si>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</si>
  <si>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</si>
  <si>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</si>
  <si>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</si>
  <si>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</si>
  <si>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</si>
  <si>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</si>
  <si>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</si>
  <si>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</si>
  <si>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</si>
  <si>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</si>
  <si>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</si>
  <si>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</si>
  <si>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</si>
  <si>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</si>
  <si>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</si>
  <si>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</si>
  <si>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</si>
  <si>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</si>
  <si>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</si>
  <si>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</si>
  <si>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</si>
  <si>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</si>
  <si>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</si>
  <si>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</si>
  <si>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</si>
  <si>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</si>
  <si>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</si>
  <si>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</si>
  <si>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</si>
  <si>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</si>
  <si>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</si>
  <si>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</si>
  <si>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</si>
  <si>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</si>
  <si>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</si>
  <si>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</si>
  <si>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</si>
  <si>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</si>
  <si>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</si>
  <si>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</si>
  <si>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</si>
  <si>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</si>
  <si>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</si>
  <si>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</si>
  <si>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</si>
  <si>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</si>
  <si>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</si>
  <si>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</si>
  <si>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</si>
  <si>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</si>
  <si>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</si>
  <si>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</si>
  <si>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</si>
  <si>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</si>
  <si>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</si>
  <si>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</si>
  <si>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</si>
  <si>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</si>
  <si>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</si>
  <si>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</si>
  <si>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</si>
  <si>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</si>
  <si>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</si>
  <si>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</si>
  <si>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</si>
  <si>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</si>
  <si>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</si>
  <si>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</si>
  <si>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</si>
  <si>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</si>
  <si>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</si>
  <si>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</si>
  <si>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</si>
  <si>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</si>
  <si>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</si>
  <si>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</si>
  <si>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</si>
  <si>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</si>
  <si>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</si>
  <si>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</si>
  <si>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</si>
  <si>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</si>
  <si>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</si>
  <si>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</si>
  <si>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</si>
  <si>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</si>
  <si>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</si>
  <si>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</si>
  <si>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</si>
  <si>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</si>
  <si>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</si>
  <si>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</si>
  <si>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</si>
  <si>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</si>
  <si>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</si>
  <si>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</si>
  <si>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</si>
  <si>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</si>
  <si>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</si>
  <si>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</si>
  <si>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</si>
  <si>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</si>
  <si>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</si>
  <si>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</si>
  <si>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</si>
  <si>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</si>
  <si>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</si>
  <si>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</si>
  <si>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</si>
  <si>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</si>
  <si>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</si>
  <si>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</si>
  <si>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</si>
  <si>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</si>
  <si>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</si>
  <si>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</si>
  <si>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</si>
  <si>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</si>
  <si>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</si>
  <si>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</si>
  <si>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</si>
  <si>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</si>
  <si>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</si>
  <si>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</si>
  <si>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</si>
  <si>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</si>
  <si>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</si>
  <si>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</si>
  <si>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</si>
  <si>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</si>
  <si>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</si>
  <si>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</si>
  <si>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</si>
  <si>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</si>
  <si>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</si>
  <si>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</si>
  <si>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</si>
  <si>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</si>
  <si>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</si>
  <si>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</si>
  <si>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</si>
  <si>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</si>
  <si>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</si>
  <si>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</si>
  <si>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</si>
  <si>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</si>
  <si>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</si>
  <si>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</si>
  <si>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</si>
  <si>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</si>
  <si>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</si>
  <si>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</si>
  <si>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</si>
  <si>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</si>
  <si>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</si>
  <si>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</si>
  <si>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</si>
  <si>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</si>
  <si>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</si>
  <si>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</si>
  <si>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</si>
  <si>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</si>
  <si>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</si>
  <si>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</si>
  <si>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</si>
  <si>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</si>
  <si>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</si>
  <si>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</si>
  <si>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</si>
  <si>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</si>
  <si>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</si>
  <si>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</si>
  <si>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</si>
  <si>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</si>
  <si>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</si>
  <si>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</si>
  <si>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</si>
  <si>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</si>
  <si>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</si>
  <si>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</si>
  <si>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</si>
  <si>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</si>
  <si>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</si>
  <si>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</si>
  <si>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</si>
  <si>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</si>
  <si>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</si>
  <si>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</si>
  <si>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</si>
  <si>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</si>
  <si>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</si>
  <si>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</si>
  <si>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</si>
  <si>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</si>
  <si>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</si>
  <si>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</si>
  <si>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</si>
  <si>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</si>
  <si>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</si>
  <si>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</si>
  <si>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</si>
  <si>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</si>
  <si>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</si>
  <si>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</si>
  <si>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</si>
  <si>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</si>
  <si>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</si>
  <si>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</si>
  <si>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</si>
  <si>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</si>
  <si>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</si>
  <si>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</si>
  <si>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</si>
  <si>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</si>
  <si>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</si>
  <si>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</si>
  <si>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</si>
  <si>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</si>
  <si>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</si>
  <si>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</si>
  <si>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</si>
  <si>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</si>
  <si>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</si>
  <si>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</si>
  <si>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</si>
  <si>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</si>
  <si>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</si>
  <si>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</si>
  <si>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</si>
  <si>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</si>
  <si>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</si>
  <si>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</si>
  <si>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</si>
  <si>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</si>
  <si>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</si>
  <si>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</si>
  <si>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</si>
  <si>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</si>
  <si>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</si>
  <si>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</si>
  <si>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</si>
  <si>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</si>
  <si>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</si>
  <si>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</si>
  <si>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</si>
  <si>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</si>
  <si>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</si>
  <si>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</si>
  <si>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</si>
  <si>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</si>
  <si>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</si>
  <si>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</si>
  <si>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</si>
  <si>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</si>
  <si>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</si>
  <si>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</si>
  <si>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</si>
  <si>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</si>
  <si>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</si>
  <si>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</si>
  <si>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</si>
  <si>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</si>
  <si>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</si>
  <si>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</si>
  <si>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</si>
  <si>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</si>
  <si>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</si>
  <si>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</si>
  <si>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</si>
  <si>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</si>
  <si>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</si>
  <si>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</si>
  <si>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</si>
  <si>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</si>
  <si>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</si>
  <si>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</si>
  <si>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</si>
  <si>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</si>
  <si>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</si>
  <si>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</si>
  <si>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</si>
  <si>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</si>
  <si>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</si>
  <si>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</si>
  <si>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</si>
  <si>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</si>
  <si>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</si>
  <si>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</si>
  <si>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</si>
  <si>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</si>
  <si>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</si>
  <si>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</si>
  <si>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</si>
  <si>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</si>
  <si>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</si>
  <si>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</si>
  <si>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</si>
  <si>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</si>
  <si>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</si>
  <si>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</si>
  <si>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</si>
  <si>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</si>
  <si>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</si>
  <si>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</si>
  <si>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</si>
  <si>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</si>
  <si>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</si>
  <si>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</si>
  <si>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</si>
  <si>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</si>
  <si>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</si>
  <si>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</si>
  <si>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</si>
  <si>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</si>
  <si>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</si>
  <si>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</si>
  <si>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</si>
  <si>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</si>
  <si>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</si>
  <si>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</si>
  <si>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</si>
  <si>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</si>
  <si>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</si>
  <si>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</si>
  <si>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</si>
  <si>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</si>
  <si>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</si>
  <si>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</si>
  <si>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</si>
  <si>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</si>
  <si>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</si>
  <si>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</si>
  <si>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</si>
  <si>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</si>
  <si>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</si>
  <si>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</si>
  <si>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</si>
  <si>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</si>
  <si>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</si>
  <si>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</si>
  <si>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</si>
  <si>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</si>
  <si>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</si>
  <si>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</si>
  <si>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</si>
  <si>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</si>
  <si>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</si>
  <si>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</si>
  <si>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</si>
  <si>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</si>
  <si>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</si>
  <si>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</si>
  <si>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</si>
  <si>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</si>
  <si>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</si>
  <si>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</si>
  <si>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</si>
  <si>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</si>
  <si>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</si>
  <si>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</si>
  <si>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</si>
  <si>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</si>
  <si>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</si>
  <si>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</si>
  <si>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</si>
  <si>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</si>
  <si>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</si>
  <si>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</si>
  <si>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</si>
  <si>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</si>
  <si>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</si>
  <si>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</si>
  <si>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</si>
  <si>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</si>
  <si>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</si>
  <si>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</si>
  <si>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</si>
  <si>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</si>
  <si>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</si>
  <si>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</si>
  <si>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</si>
  <si>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</si>
  <si>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</si>
  <si>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</si>
  <si>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</si>
  <si>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</si>
  <si>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</si>
  <si>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</si>
  <si>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</si>
  <si>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</si>
  <si>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</si>
  <si>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</si>
  <si>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</si>
  <si>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</si>
  <si>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</si>
  <si>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</si>
  <si>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</si>
  <si>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</si>
  <si>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</si>
  <si>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</si>
  <si>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</si>
  <si>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</si>
  <si>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</si>
  <si>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</si>
  <si>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</si>
  <si>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</si>
  <si>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</si>
  <si>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</si>
  <si>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</si>
  <si>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</si>
  <si>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</si>
  <si>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</si>
  <si>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</si>
  <si>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</si>
  <si>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</si>
  <si>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</si>
  <si>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</si>
  <si>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</si>
  <si>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</si>
  <si>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</si>
  <si>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</si>
  <si>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</si>
  <si>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</si>
  <si>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</si>
  <si>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</si>
  <si>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</si>
  <si>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</si>
  <si>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</si>
  <si>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</si>
  <si>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</si>
  <si>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</si>
  <si>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</si>
  <si>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</si>
  <si>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</si>
  <si>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</si>
  <si>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</si>
  <si>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</si>
  <si>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</si>
  <si>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</si>
  <si>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</si>
  <si>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</si>
  <si>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</si>
  <si>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</si>
  <si>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</si>
  <si>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</si>
  <si>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</si>
  <si>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</si>
  <si>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</si>
  <si>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</si>
  <si>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</si>
  <si>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</si>
  <si>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</si>
  <si>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</si>
  <si>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</si>
  <si>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</si>
  <si>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</si>
  <si>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</si>
  <si>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</si>
  <si>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</si>
  <si>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</si>
  <si>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</si>
  <si>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</si>
  <si>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</si>
  <si>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</si>
  <si>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</si>
  <si>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</si>
  <si>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</si>
  <si>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</si>
  <si>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</si>
  <si>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</si>
  <si>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</si>
  <si>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</si>
  <si>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</si>
  <si>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</si>
  <si>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</si>
  <si>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</si>
  <si>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</si>
  <si>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</si>
  <si>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</si>
  <si>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</si>
  <si>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</si>
  <si>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</si>
  <si>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</si>
  <si>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</si>
  <si>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</si>
  <si>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</si>
  <si>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</si>
  <si>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</si>
  <si>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</si>
  <si>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</si>
  <si>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</si>
  <si>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</si>
  <si>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</si>
  <si>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</si>
  <si>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</si>
  <si>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</si>
  <si>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</si>
  <si>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</si>
  <si>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</si>
  <si>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</si>
  <si>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</si>
  <si>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</si>
  <si>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</si>
  <si>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</si>
  <si>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</si>
  <si>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</si>
  <si>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</si>
  <si>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</si>
  <si>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</si>
  <si>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</si>
  <si>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</si>
  <si>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</si>
  <si>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</si>
  <si>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</si>
  <si>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</si>
  <si>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</si>
  <si>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</si>
  <si>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</si>
  <si>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</si>
  <si>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</si>
  <si>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</si>
  <si>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</si>
  <si>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</si>
  <si>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</si>
  <si>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</si>
  <si>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</si>
  <si>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</si>
  <si>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</si>
  <si>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</si>
  <si>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</si>
  <si>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</si>
  <si>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</si>
  <si>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</si>
  <si>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</si>
  <si>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</si>
  <si>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</si>
  <si>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</si>
  <si>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</si>
  <si>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</si>
  <si>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</si>
  <si>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</si>
  <si>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</si>
  <si>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</si>
  <si>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</si>
  <si>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</si>
  <si>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</si>
  <si>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</si>
  <si>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</si>
  <si>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</si>
  <si>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</si>
  <si>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</si>
  <si>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</si>
  <si>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</si>
  <si>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</si>
  <si>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</si>
  <si>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</si>
  <si>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</si>
  <si>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</si>
  <si>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</si>
  <si>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</si>
  <si>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</si>
  <si>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</si>
  <si>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</si>
  <si>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</si>
  <si>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</si>
  <si>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</si>
  <si>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</si>
  <si>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</si>
  <si>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</si>
  <si>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</si>
  <si>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</si>
  <si>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</si>
  <si>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</si>
  <si>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</si>
  <si>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</si>
  <si>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</si>
  <si>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</si>
  <si>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</si>
  <si>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</si>
  <si>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</si>
  <si>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</si>
  <si>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</si>
  <si>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</si>
  <si>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</si>
  <si>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</si>
  <si>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</si>
  <si>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</si>
  <si>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</si>
  <si>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</si>
  <si>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</si>
  <si>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</si>
  <si>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</si>
  <si>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</si>
  <si>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</si>
  <si>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</si>
  <si>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</si>
  <si>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</si>
  <si>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</si>
  <si>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</si>
  <si>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</si>
  <si>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</si>
  <si>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</si>
  <si>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</si>
  <si>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</si>
  <si>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</si>
  <si>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</si>
  <si>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</si>
  <si>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</si>
  <si>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</si>
  <si>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</si>
  <si>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</si>
  <si>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</si>
  <si>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</si>
  <si>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</si>
  <si>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</si>
  <si>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</si>
  <si>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</si>
  <si>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</si>
  <si>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</si>
  <si>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</si>
  <si>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</si>
  <si>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</si>
  <si>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</si>
  <si>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</si>
  <si>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</si>
  <si>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</si>
  <si>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</si>
  <si>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</si>
  <si>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</si>
  <si>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</si>
  <si>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</si>
  <si>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</si>
  <si>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</si>
  <si>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</si>
  <si>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</si>
  <si>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</si>
  <si>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</si>
  <si>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</si>
  <si>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</si>
  <si>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</si>
  <si>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</si>
  <si>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</si>
  <si>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</si>
  <si>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</si>
  <si>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</si>
  <si>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</si>
  <si>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</si>
  <si>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</si>
  <si>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</si>
  <si>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</si>
  <si>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</si>
  <si>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</si>
  <si>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</si>
  <si>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</si>
  <si>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</si>
  <si>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</si>
  <si>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</si>
  <si>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</si>
  <si>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</si>
  <si>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</si>
  <si>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</si>
  <si>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</si>
  <si>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</si>
  <si>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</si>
  <si>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</si>
  <si>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</si>
  <si>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</si>
  <si>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</si>
  <si>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</si>
  <si>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</si>
  <si>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</si>
  <si>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</si>
  <si>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</si>
  <si>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</si>
  <si>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</si>
  <si>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</si>
  <si>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</si>
  <si>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</si>
  <si>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</si>
  <si>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</si>
  <si>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</si>
  <si>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</si>
  <si>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</si>
  <si>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</si>
  <si>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</si>
  <si>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</si>
  <si>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</si>
  <si>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</si>
  <si>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</si>
  <si>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</si>
  <si>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</si>
  <si>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</si>
  <si>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</si>
  <si>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</si>
  <si>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</si>
  <si>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</si>
  <si>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</si>
  <si>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</si>
  <si>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</si>
  <si>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</si>
  <si>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</si>
  <si>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</si>
  <si>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</si>
  <si>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</si>
  <si>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</si>
  <si>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</si>
  <si>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</si>
  <si>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</si>
  <si>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</si>
  <si>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</si>
  <si>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</si>
  <si>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</si>
  <si>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</si>
  <si>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</si>
  <si>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</si>
  <si>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</si>
  <si>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</si>
  <si>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</si>
  <si>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</si>
  <si>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</si>
  <si>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</si>
  <si>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</si>
  <si>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</si>
  <si>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</si>
  <si>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</si>
  <si>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</si>
  <si>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</si>
  <si>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</si>
  <si>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</si>
  <si>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</si>
  <si>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</si>
  <si>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</si>
  <si>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</si>
  <si>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</si>
  <si>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</si>
  <si>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</si>
  <si>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</si>
  <si>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</si>
  <si>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</si>
  <si>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</si>
  <si>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</si>
  <si>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</si>
  <si>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</si>
  <si>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</si>
  <si>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</si>
  <si>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</si>
  <si>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</si>
  <si>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</si>
  <si>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</si>
  <si>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</si>
  <si>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</si>
  <si>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</si>
  <si>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</si>
  <si>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</si>
  <si>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</si>
  <si>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</si>
  <si>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</si>
  <si>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</si>
  <si>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</si>
  <si>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</si>
  <si>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</si>
  <si>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</si>
  <si>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</si>
  <si>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</si>
  <si>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</si>
  <si>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</si>
  <si>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</si>
  <si>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</si>
  <si>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</si>
  <si>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</si>
  <si>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</si>
  <si>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</si>
  <si>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</si>
  <si>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</si>
  <si>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</si>
  <si>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</si>
  <si>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</si>
  <si>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</si>
  <si>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</si>
  <si>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</si>
  <si>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</si>
  <si>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</si>
  <si>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</si>
  <si>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</si>
  <si>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</si>
  <si>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</si>
  <si>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</si>
  <si>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</si>
  <si>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</si>
  <si>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</si>
  <si>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</si>
  <si>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</si>
  <si>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</si>
  <si>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</si>
  <si>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</si>
  <si>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</si>
  <si>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</si>
  <si>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</si>
  <si>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</si>
  <si>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</si>
  <si>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</si>
  <si>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</si>
  <si>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</si>
  <si>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</si>
  <si>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</si>
  <si>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</si>
  <si>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</si>
  <si>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</si>
  <si>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</si>
  <si>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</si>
  <si>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</si>
  <si>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</si>
  <si>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</si>
  <si>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</si>
  <si>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</si>
  <si>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</si>
  <si>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</si>
  <si>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</si>
  <si>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</si>
  <si>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</si>
  <si>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</si>
  <si>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</si>
  <si>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</si>
  <si>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</si>
  <si>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</si>
  <si>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</si>
  <si>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</si>
  <si>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</si>
  <si>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</si>
  <si>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</si>
  <si>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</si>
  <si>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</si>
  <si>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</si>
  <si>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</si>
  <si>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</si>
  <si>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</si>
  <si>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</si>
  <si>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</si>
  <si>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</si>
  <si>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</si>
  <si>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</si>
  <si>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</si>
  <si>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</si>
  <si>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</si>
  <si>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</si>
  <si>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</si>
  <si>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</si>
  <si>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</si>
  <si>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</si>
  <si>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</si>
  <si>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</si>
  <si>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</si>
  <si>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</si>
  <si>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</si>
  <si>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</si>
  <si>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</si>
  <si>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</si>
  <si>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</si>
  <si>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</si>
  <si>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</si>
  <si>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</si>
  <si>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</si>
  <si>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</si>
  <si>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</si>
  <si>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</si>
  <si>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</si>
  <si>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</si>
  <si>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</si>
  <si>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</si>
  <si>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</si>
  <si>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</si>
  <si>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</si>
  <si>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</si>
  <si>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</si>
  <si>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</si>
  <si>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</si>
  <si>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</si>
  <si>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</si>
  <si>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</si>
  <si>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</si>
  <si>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</si>
  <si>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</si>
  <si>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</si>
  <si>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</si>
  <si>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</si>
  <si>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</si>
  <si>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</si>
  <si>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</si>
  <si>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</si>
  <si>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</si>
  <si>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</si>
  <si>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</si>
  <si>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</si>
  <si>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</si>
  <si>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</si>
  <si>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</si>
  <si>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</si>
  <si>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</si>
  <si>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</si>
  <si>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</si>
  <si>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</si>
  <si>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</si>
  <si>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</si>
  <si>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</si>
  <si>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</si>
  <si>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</si>
  <si>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</si>
  <si>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</si>
  <si>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</si>
  <si>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</si>
  <si>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</si>
  <si>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</si>
  <si>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</si>
  <si>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</si>
  <si>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</si>
  <si>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</si>
  <si>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</si>
  <si>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</si>
  <si>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</si>
  <si>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</si>
  <si>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</si>
  <si>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</si>
  <si>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</si>
  <si>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</si>
  <si>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</si>
  <si>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</si>
  <si>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</si>
  <si>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</si>
  <si>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</si>
  <si>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</si>
  <si>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</si>
  <si>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</si>
  <si>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</si>
  <si>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</si>
  <si>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</si>
  <si>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</si>
  <si>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</si>
  <si>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</si>
  <si>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</si>
  <si>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</si>
  <si>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</si>
  <si>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</si>
  <si>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</si>
  <si>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</si>
  <si>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</si>
  <si>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</si>
  <si>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</si>
  <si>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</si>
  <si>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</si>
  <si>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</si>
  <si>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</si>
  <si>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</si>
  <si>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</si>
  <si>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</si>
  <si>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</si>
  <si>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</si>
  <si>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</si>
  <si>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</si>
  <si>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</si>
  <si>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</si>
  <si>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</si>
  <si>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</si>
  <si>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</si>
  <si>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</si>
  <si>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</si>
  <si>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</si>
  <si>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</si>
  <si>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</si>
  <si>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</si>
  <si>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</si>
  <si>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</si>
  <si>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</si>
  <si>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</si>
  <si>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</si>
  <si>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</si>
  <si>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</si>
  <si>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</si>
  <si>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</si>
  <si>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</si>
  <si>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</si>
  <si>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</si>
  <si>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</si>
  <si>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</si>
  <si>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</si>
  <si>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</si>
  <si>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</si>
  <si>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</si>
  <si>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</si>
  <si>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</si>
  <si>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</si>
  <si>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</si>
  <si>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</si>
  <si>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</si>
  <si>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</si>
  <si>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</si>
  <si>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</si>
  <si>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</si>
  <si>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</si>
  <si>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</si>
  <si>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</si>
  <si>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</si>
  <si>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</si>
  <si>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</si>
  <si>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</si>
  <si>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</si>
  <si>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</si>
  <si>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</si>
  <si>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</si>
  <si>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</si>
  <si>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</si>
  <si>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</si>
  <si>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</si>
  <si>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</si>
  <si>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</si>
  <si>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</si>
  <si>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</si>
  <si>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</si>
  <si>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</si>
  <si>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</si>
  <si>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</si>
  <si>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</si>
  <si>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</si>
  <si>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</si>
  <si>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</si>
  <si>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</si>
  <si>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</si>
  <si>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</si>
  <si>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</si>
  <si>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</si>
  <si>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</si>
  <si>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</si>
  <si>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</si>
  <si>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</si>
  <si>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</si>
  <si>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</si>
  <si>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</si>
  <si>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</si>
  <si>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</si>
  <si>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</si>
  <si>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</si>
  <si>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</si>
  <si>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</si>
  <si>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</si>
  <si>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</si>
  <si>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</si>
  <si>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</si>
  <si>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</si>
  <si>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</si>
  <si>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</si>
  <si>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</si>
  <si>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</si>
  <si>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</si>
  <si>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</si>
  <si>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</si>
  <si>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</si>
  <si>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</si>
  <si>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</si>
  <si>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</si>
  <si>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</si>
  <si>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</si>
  <si>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</si>
  <si>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</si>
  <si>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</si>
  <si>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</si>
  <si>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</si>
  <si>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</si>
  <si>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</si>
  <si>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</si>
  <si>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</si>
  <si>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</si>
  <si>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</si>
  <si>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</si>
  <si>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</si>
  <si>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</si>
  <si>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</si>
  <si>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</si>
  <si>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</si>
  <si>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</si>
  <si>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</si>
  <si>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</si>
  <si>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</si>
  <si>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</si>
  <si>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</si>
  <si>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</si>
  <si>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</si>
  <si>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</si>
  <si>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</si>
  <si>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</si>
  <si>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</si>
  <si>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</si>
  <si>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</si>
  <si>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</si>
  <si>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</si>
  <si>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</si>
  <si>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</si>
  <si>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</si>
  <si>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</si>
  <si>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</si>
  <si>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</si>
  <si>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</si>
  <si>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</si>
  <si>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</si>
  <si>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</si>
  <si>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</si>
  <si>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</si>
  <si>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</si>
  <si>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</si>
  <si>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</si>
  <si>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</si>
  <si>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</si>
  <si>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</si>
  <si>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</si>
  <si>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</si>
  <si>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</si>
  <si>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</si>
  <si>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</si>
  <si>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</si>
  <si>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</si>
  <si>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</si>
  <si>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</si>
  <si>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</si>
  <si>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</si>
  <si>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</si>
  <si>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</si>
  <si>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</si>
  <si>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</si>
  <si>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</si>
  <si>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</si>
  <si>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</si>
  <si>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</si>
  <si>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</si>
  <si>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</si>
  <si>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</si>
  <si>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</si>
  <si>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</si>
  <si>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</si>
  <si>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</si>
  <si>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</si>
  <si>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</si>
  <si>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</si>
  <si>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</si>
  <si>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</si>
  <si>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</si>
  <si>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</si>
  <si>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</si>
  <si>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</si>
  <si>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</si>
  <si>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</si>
  <si>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</si>
  <si>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</si>
  <si>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</si>
  <si>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</si>
  <si>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</si>
  <si>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</si>
  <si>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</si>
  <si>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</si>
  <si>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</si>
  <si>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</si>
  <si>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</si>
  <si>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</si>
  <si>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</si>
  <si>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</si>
  <si>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</si>
  <si>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</si>
  <si>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</si>
  <si>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</si>
  <si>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</si>
  <si>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</si>
  <si>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</si>
  <si>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</si>
  <si>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</si>
  <si>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</si>
  <si>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</si>
  <si>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</si>
  <si>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</si>
  <si>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</si>
  <si>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</si>
  <si>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</si>
  <si>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</si>
  <si>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</si>
  <si>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</si>
  <si>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</si>
  <si>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</si>
  <si>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</si>
  <si>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</si>
  <si>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</si>
  <si>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</si>
  <si>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</si>
  <si>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</si>
  <si>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</si>
  <si>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</si>
  <si>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</si>
  <si>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</si>
  <si>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</si>
  <si>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</si>
  <si>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</si>
  <si>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</si>
  <si>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</si>
  <si>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</si>
  <si>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</si>
  <si>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</si>
  <si>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</si>
  <si>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</si>
  <si>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</si>
  <si>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</si>
  <si>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</si>
  <si>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</si>
  <si>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</si>
  <si>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</si>
  <si>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</si>
  <si>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</si>
  <si>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</si>
  <si>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</si>
  <si>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</si>
  <si>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</si>
  <si>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</si>
  <si>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</si>
  <si>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</si>
  <si>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</si>
  <si>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</si>
  <si>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</si>
  <si>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</si>
  <si>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</si>
  <si>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</si>
  <si>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</si>
  <si>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</si>
  <si>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</si>
  <si>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</si>
  <si>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</si>
  <si>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</si>
  <si>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</si>
  <si>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</si>
  <si>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</si>
  <si>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</si>
  <si>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</si>
  <si>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</si>
  <si>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</si>
  <si>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</si>
  <si>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</si>
  <si>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</si>
  <si>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</si>
  <si>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</si>
  <si>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</si>
  <si>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</si>
  <si>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</si>
  <si>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</si>
  <si>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</si>
  <si>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</si>
  <si>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</si>
  <si>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</si>
  <si>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</si>
  <si>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</si>
  <si>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</si>
  <si>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</si>
  <si>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</si>
  <si>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</si>
  <si>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</si>
  <si>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</si>
  <si>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</si>
  <si>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</si>
  <si>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</si>
  <si>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</si>
  <si>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</si>
  <si>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</si>
  <si>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</si>
  <si>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</si>
  <si>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</si>
  <si>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</si>
  <si>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</si>
  <si>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</si>
  <si>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</si>
  <si>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</si>
  <si>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</si>
  <si>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</si>
  <si>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</si>
  <si>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</si>
  <si>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</si>
  <si>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</si>
  <si>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</si>
  <si>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</si>
  <si>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</si>
  <si>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</si>
  <si>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</si>
  <si>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</si>
  <si>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</si>
  <si>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</si>
  <si>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</si>
  <si>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</si>
  <si>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</si>
  <si>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</si>
  <si>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</si>
  <si>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</si>
  <si>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</si>
  <si>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</si>
  <si>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</si>
  <si>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</si>
  <si>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</si>
  <si>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</si>
  <si>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</si>
  <si>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</si>
  <si>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</si>
  <si>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</si>
  <si>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</si>
  <si>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</si>
  <si>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</si>
  <si>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</si>
  <si>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</si>
  <si>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</si>
  <si>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</si>
  <si>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</si>
  <si>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</si>
  <si>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</si>
  <si>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</si>
  <si>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</si>
  <si>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</si>
  <si>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</si>
  <si>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</si>
  <si>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</si>
  <si>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</si>
  <si>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</si>
  <si>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</si>
  <si>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</si>
  <si>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</si>
  <si>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</si>
  <si>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</si>
  <si>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</si>
  <si>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</si>
  <si>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</si>
  <si>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</si>
  <si>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</si>
  <si>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</si>
  <si>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</si>
  <si>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</si>
  <si>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</si>
  <si>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</si>
  <si>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</si>
  <si>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</si>
  <si>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</si>
  <si>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</si>
  <si>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</si>
  <si>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</si>
  <si>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</si>
  <si>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</si>
  <si>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</si>
  <si>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</si>
  <si>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</si>
  <si>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</si>
  <si>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</si>
  <si>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</si>
  <si>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</si>
  <si>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</si>
  <si>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</si>
  <si>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</si>
  <si>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</si>
  <si>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</si>
  <si>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</si>
  <si>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</si>
  <si>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</si>
  <si>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</si>
  <si>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</si>
  <si>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</si>
  <si>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</si>
  <si>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</si>
  <si>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</si>
  <si>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</si>
  <si>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</si>
  <si>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</si>
  <si>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</si>
  <si>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</si>
  <si>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</si>
  <si>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</si>
  <si>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</si>
  <si>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</si>
  <si>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</si>
  <si>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</si>
  <si>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</si>
  <si>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</si>
  <si>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</si>
  <si>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</si>
  <si>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</si>
  <si>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</si>
  <si>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</si>
  <si>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</si>
  <si>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</si>
  <si>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</si>
  <si>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</si>
  <si>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</si>
  <si>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</si>
  <si>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</si>
  <si>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</si>
  <si>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</si>
  <si>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</si>
  <si>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</si>
  <si>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</si>
  <si>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</si>
  <si>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</si>
  <si>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</si>
  <si>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</si>
  <si>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</si>
  <si>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</si>
  <si>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</si>
  <si>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</si>
  <si>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</si>
  <si>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</si>
  <si>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</si>
  <si>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</si>
  <si>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</si>
  <si>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</si>
  <si>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</si>
  <si>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</si>
  <si>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</si>
  <si>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</si>
  <si>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</si>
  <si>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</si>
  <si>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</si>
  <si>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</si>
  <si>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</si>
  <si>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</si>
  <si>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</si>
  <si>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</si>
  <si>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</si>
  <si>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</si>
  <si>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</si>
  <si>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</si>
  <si>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</si>
  <si>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</si>
  <si>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</si>
  <si>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</si>
  <si>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</si>
  <si>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</si>
  <si>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</si>
  <si>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</si>
  <si>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</si>
  <si>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</si>
  <si>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</si>
  <si>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</si>
  <si>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</si>
  <si>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</si>
  <si>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</si>
  <si>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</si>
  <si>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</si>
  <si>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</si>
  <si>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</si>
  <si>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</si>
  <si>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</si>
  <si>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</si>
  <si>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</si>
  <si>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</si>
  <si>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</si>
  <si>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</si>
  <si>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</si>
  <si>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</si>
  <si>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</si>
  <si>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</si>
  <si>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</si>
  <si>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</si>
  <si>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</si>
  <si>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</si>
  <si>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</si>
  <si>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</si>
  <si>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</si>
  <si>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</si>
  <si>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</si>
  <si>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</si>
  <si>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</si>
  <si>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</si>
  <si>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</si>
  <si>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</si>
  <si>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</si>
  <si>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</si>
  <si>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</si>
  <si>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</si>
  <si>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</si>
  <si>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</si>
  <si>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</si>
  <si>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</si>
  <si>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</si>
  <si>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</si>
  <si>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</si>
  <si>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</si>
  <si>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</si>
  <si>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</si>
  <si>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</si>
  <si>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</si>
  <si>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</si>
  <si>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</si>
  <si>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</si>
  <si>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</si>
  <si>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</si>
  <si>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</si>
  <si>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</si>
  <si>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</si>
  <si>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</si>
  <si>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</si>
  <si>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</si>
  <si>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</si>
  <si>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</si>
  <si>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</si>
  <si>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</si>
  <si>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</si>
  <si>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</si>
  <si>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</si>
  <si>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</si>
  <si>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</si>
  <si>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</si>
  <si>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</si>
  <si>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</si>
  <si>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</si>
  <si>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</si>
  <si>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</si>
  <si>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</si>
  <si>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</si>
  <si>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</si>
  <si>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</si>
  <si>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</si>
  <si>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</si>
  <si>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</si>
  <si>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</si>
  <si>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</si>
  <si>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</si>
  <si>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</si>
  <si>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</si>
  <si>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</si>
  <si>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</si>
  <si>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</si>
  <si>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</si>
  <si>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</si>
  <si>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</si>
  <si>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</si>
  <si>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</si>
  <si>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</si>
  <si>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</si>
  <si>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</si>
  <si>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</si>
  <si>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</si>
  <si>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</si>
  <si>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</si>
  <si>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</si>
  <si>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</si>
  <si>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</si>
  <si>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</si>
  <si>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</si>
  <si>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</si>
  <si>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</si>
  <si>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</si>
  <si>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</si>
  <si>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</si>
  <si>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</si>
  <si>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</si>
  <si>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</si>
  <si>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</si>
  <si>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</si>
  <si>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</si>
  <si>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</si>
  <si>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</si>
  <si>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</si>
  <si>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</si>
  <si>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</si>
  <si>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</si>
  <si>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</si>
  <si>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</si>
  <si>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</si>
  <si>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</si>
  <si>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</si>
  <si>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</si>
  <si>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</si>
  <si>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</si>
  <si>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</si>
  <si>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</si>
  <si>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</si>
  <si>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</si>
  <si>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</si>
  <si>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</si>
  <si>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</si>
  <si>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</si>
  <si>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</si>
  <si>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</si>
  <si>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</si>
  <si>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</si>
  <si>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</si>
  <si>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</si>
  <si>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</si>
  <si>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</si>
  <si>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</si>
  <si>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</si>
  <si>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</si>
  <si>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</si>
  <si>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</si>
  <si>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</si>
  <si>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</si>
  <si>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</si>
  <si>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</si>
  <si>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</si>
  <si>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</si>
  <si>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</si>
  <si>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</si>
  <si>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</si>
  <si>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</si>
  <si>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</si>
  <si>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</si>
  <si>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</si>
  <si>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</si>
  <si>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</si>
  <si>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</si>
  <si>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</si>
  <si>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</si>
  <si>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</si>
  <si>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</si>
  <si>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</si>
  <si>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</si>
  <si>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</si>
  <si>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</si>
  <si>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</si>
  <si>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</si>
  <si>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</si>
  <si>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</si>
  <si>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</si>
  <si>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</si>
  <si>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</si>
  <si>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</si>
  <si>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</si>
  <si>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</si>
  <si>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</si>
  <si>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</si>
  <si>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</si>
  <si>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</si>
  <si>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</si>
  <si>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</si>
  <si>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</si>
  <si>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</si>
  <si>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</si>
  <si>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</si>
  <si>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</si>
  <si>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</si>
  <si>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</si>
  <si>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</si>
  <si>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</si>
  <si>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</si>
  <si>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</si>
  <si>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</si>
  <si>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</si>
  <si>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</si>
  <si>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</si>
  <si>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</si>
  <si>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</si>
  <si>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</si>
  <si>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</si>
  <si>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</si>
  <si>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</si>
  <si>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</si>
  <si>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</si>
  <si>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</si>
  <si>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</si>
  <si>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</si>
  <si>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</si>
  <si>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</si>
  <si>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</si>
  <si>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</si>
  <si>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</si>
  <si>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</si>
  <si>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</si>
  <si>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</si>
  <si>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</si>
  <si>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</si>
  <si>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</si>
  <si>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</si>
  <si>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</si>
  <si>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</si>
  <si>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</si>
  <si>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</si>
  <si>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</si>
  <si>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</si>
  <si>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</si>
  <si>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</si>
  <si>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</si>
  <si>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</si>
  <si>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</si>
  <si>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</si>
  <si>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</si>
  <si>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</si>
  <si>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</si>
  <si>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</si>
  <si>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</si>
  <si>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</si>
  <si>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</si>
  <si>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</si>
  <si>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</si>
  <si>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</si>
  <si>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</si>
  <si>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</si>
  <si>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</si>
  <si>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</si>
  <si>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</si>
  <si>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</si>
  <si>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</si>
  <si>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</si>
  <si>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</si>
  <si>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</si>
  <si>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</si>
  <si>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</si>
  <si>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</si>
  <si>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</si>
  <si>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</si>
  <si>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</si>
  <si>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</si>
  <si>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</si>
  <si>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</si>
  <si>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</si>
  <si>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</si>
  <si>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</si>
  <si>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</si>
  <si>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</si>
  <si>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</si>
  <si>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</si>
  <si>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</si>
  <si>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</si>
  <si>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</si>
  <si>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</si>
  <si>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</si>
  <si>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</si>
  <si>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</si>
  <si>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</si>
  <si>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</si>
  <si>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</si>
  <si>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</si>
  <si>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</si>
  <si>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</si>
  <si>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</si>
  <si>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</si>
  <si>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</si>
  <si>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</si>
  <si>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</si>
  <si>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</si>
  <si>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</si>
  <si>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</si>
  <si>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</si>
  <si>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</si>
  <si>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</si>
  <si>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</si>
  <si>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</si>
  <si>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</si>
  <si>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</si>
  <si>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</si>
  <si>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</si>
  <si>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</si>
  <si>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</si>
  <si>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</si>
  <si>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</si>
  <si>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</si>
  <si>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</si>
  <si>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</si>
  <si>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</si>
  <si>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</si>
  <si>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</si>
  <si>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</si>
  <si>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</si>
  <si>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</si>
  <si>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</si>
  <si>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</si>
  <si>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</si>
  <si>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</si>
  <si>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</si>
  <si>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</si>
  <si>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</si>
  <si>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</si>
  <si>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</si>
  <si>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</si>
  <si>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</si>
  <si>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</si>
  <si>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</si>
  <si>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</si>
  <si>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</si>
  <si>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</si>
  <si>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</si>
  <si>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</si>
  <si>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</si>
  <si>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</si>
  <si>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</si>
  <si>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</si>
  <si>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</si>
  <si>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</si>
  <si>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</si>
  <si>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</si>
  <si>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</si>
  <si>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</si>
  <si>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</si>
  <si>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</si>
  <si>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</si>
  <si>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</si>
  <si>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</si>
  <si>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</si>
  <si>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</si>
  <si>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</si>
  <si>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</si>
  <si>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</si>
  <si>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</si>
  <si>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</si>
  <si>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</si>
  <si>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</si>
  <si>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</si>
  <si>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</si>
  <si>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</si>
  <si>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</si>
  <si>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</si>
  <si>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</si>
  <si>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</si>
  <si>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</si>
  <si>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</si>
  <si>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</si>
  <si>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</si>
  <si>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</si>
  <si>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</si>
  <si>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</si>
  <si>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</si>
  <si>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</si>
  <si>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</si>
  <si>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</si>
  <si>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</si>
  <si>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</si>
  <si>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</si>
  <si>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</si>
  <si>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</si>
  <si>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</si>
  <si>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</si>
  <si>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</si>
  <si>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</si>
  <si>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</si>
  <si>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</si>
  <si>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</si>
  <si>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</si>
  <si>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</si>
  <si>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</si>
  <si>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</si>
  <si>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</si>
  <si>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</si>
  <si>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</si>
  <si>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</si>
  <si>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</si>
  <si>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</si>
  <si>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</si>
  <si>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</si>
  <si>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</si>
  <si>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</si>
  <si>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</si>
  <si>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</si>
  <si>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</si>
  <si>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</si>
  <si>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</si>
  <si>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</si>
  <si>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</si>
  <si>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</si>
  <si>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</si>
  <si>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</si>
  <si>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</si>
  <si>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</si>
  <si>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</si>
  <si>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</si>
  <si>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</si>
  <si>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</si>
  <si>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</si>
  <si>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</si>
  <si>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</si>
  <si>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</si>
  <si>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</si>
  <si>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</si>
  <si>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</si>
  <si>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</si>
  <si>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</si>
  <si>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</si>
  <si>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</si>
  <si>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</si>
  <si>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</si>
  <si>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</si>
  <si>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</si>
  <si>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</si>
  <si>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</si>
  <si>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</si>
  <si>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</si>
  <si>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</si>
  <si>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</si>
  <si>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</si>
  <si>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</si>
  <si>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</si>
  <si>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</si>
  <si>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</si>
  <si>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</si>
  <si>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</si>
  <si>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</si>
  <si>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</si>
  <si>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</si>
  <si>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</si>
  <si>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</si>
  <si>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</si>
  <si>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</si>
  <si>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</si>
  <si>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</si>
  <si>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</si>
  <si>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</si>
  <si>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</si>
  <si>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</si>
  <si>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</si>
  <si>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</si>
  <si>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</si>
  <si>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</si>
  <si>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</si>
  <si>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</si>
  <si>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</si>
  <si>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</si>
  <si>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</si>
  <si>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</si>
  <si>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</si>
  <si>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</si>
  <si>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</si>
  <si>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</si>
  <si>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</si>
  <si>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</si>
  <si>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</si>
  <si>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</si>
  <si>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</si>
  <si>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</si>
  <si>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</si>
  <si>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</si>
  <si>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</si>
  <si>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</si>
  <si>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</si>
  <si>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</si>
  <si>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</si>
  <si>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</si>
  <si>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</si>
  <si>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</si>
  <si>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</si>
  <si>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</si>
  <si>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</si>
  <si>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</si>
  <si>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</si>
  <si>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</si>
  <si>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</si>
  <si>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</si>
  <si>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</si>
  <si>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</si>
  <si>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</si>
  <si>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</si>
  <si>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</si>
  <si>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</si>
  <si>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</si>
  <si>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</si>
  <si>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</si>
  <si>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</si>
  <si>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</si>
  <si>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</si>
  <si>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</si>
  <si>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</si>
  <si>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</si>
  <si>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</si>
  <si>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</si>
  <si>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</si>
  <si>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</si>
  <si>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</si>
  <si>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</si>
  <si>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</si>
  <si>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</si>
  <si>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</si>
  <si>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</si>
  <si>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</si>
  <si>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</si>
  <si>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</si>
  <si>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</si>
  <si>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</si>
  <si>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</si>
  <si>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</si>
  <si>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</si>
  <si>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</si>
  <si>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</si>
  <si>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</si>
  <si>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</si>
  <si>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</si>
  <si>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</si>
  <si>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</si>
  <si>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</si>
  <si>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</si>
  <si>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</si>
  <si>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</si>
  <si>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</si>
  <si>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</si>
  <si>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</si>
  <si>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</si>
  <si>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</si>
  <si>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</si>
  <si>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</si>
  <si>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</si>
  <si>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</si>
  <si>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</si>
  <si>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</si>
  <si>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</si>
  <si>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</si>
  <si>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</si>
  <si>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</si>
  <si>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</si>
  <si>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</si>
  <si>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</si>
  <si>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</si>
  <si>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</si>
  <si>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</si>
  <si>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</si>
  <si>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</si>
  <si>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</si>
  <si>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</si>
  <si>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</si>
  <si>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</si>
  <si>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</si>
  <si>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</si>
  <si>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</si>
  <si>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</si>
  <si>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</si>
  <si>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</si>
  <si>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</si>
  <si>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</si>
  <si>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</si>
  <si>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</si>
  <si>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</si>
  <si>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</si>
  <si>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</si>
  <si>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</si>
  <si>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</si>
  <si>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</si>
  <si>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</si>
  <si>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</si>
  <si>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</si>
  <si>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</si>
  <si>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</si>
  <si>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</si>
  <si>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</si>
  <si>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</si>
  <si>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</si>
  <si>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</si>
  <si>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</si>
  <si>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</si>
  <si>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</si>
  <si>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</si>
  <si>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</si>
  <si>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</si>
  <si>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</si>
  <si>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</si>
  <si>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</si>
  <si>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</si>
  <si>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</si>
  <si>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</si>
  <si>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</si>
  <si>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</si>
  <si>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</si>
  <si>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</si>
  <si>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</si>
  <si>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</si>
  <si>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</si>
  <si>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</si>
  <si>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</si>
  <si>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</si>
  <si>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</si>
  <si>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</si>
  <si>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</si>
  <si>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</si>
  <si>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</si>
  <si>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</si>
  <si>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</si>
  <si>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</si>
  <si>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</si>
  <si>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</si>
  <si>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</si>
  <si>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</si>
  <si>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</si>
  <si>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</si>
  <si>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</si>
  <si>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</si>
  <si>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</si>
  <si>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</si>
  <si>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</si>
  <si>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</si>
  <si>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</si>
  <si>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</si>
  <si>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</si>
  <si>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</si>
  <si>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</si>
  <si>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</si>
  <si>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</si>
  <si>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</si>
  <si>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</si>
  <si>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</si>
  <si>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</si>
  <si>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</si>
  <si>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</si>
  <si>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</si>
  <si>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</si>
  <si>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</si>
  <si>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</si>
  <si>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</si>
  <si>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</si>
  <si>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</si>
  <si>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</si>
  <si>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</si>
  <si>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</si>
  <si>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</si>
  <si>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</si>
  <si>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</si>
  <si>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</si>
  <si>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</si>
  <si>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</si>
  <si>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</si>
  <si>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</si>
  <si>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</si>
  <si>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</si>
  <si>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</si>
  <si>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</si>
  <si>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</si>
  <si>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</si>
  <si>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</si>
  <si>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</si>
  <si>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</si>
  <si>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</si>
  <si>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</si>
  <si>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</si>
  <si>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</si>
  <si>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</si>
  <si>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</si>
  <si>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</si>
  <si>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</si>
  <si>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</si>
  <si>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</si>
  <si>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</si>
  <si>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</si>
  <si>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</si>
  <si>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</si>
  <si>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</si>
  <si>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</si>
  <si>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</si>
  <si>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</si>
  <si>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</si>
  <si>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</si>
  <si>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</si>
  <si>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</si>
  <si>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</si>
  <si>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</si>
  <si>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</si>
  <si>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</si>
  <si>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</si>
  <si>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</si>
  <si>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</si>
  <si>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</si>
  <si>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</si>
  <si>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</si>
  <si>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</si>
  <si>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</si>
  <si>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</si>
  <si>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</si>
  <si>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</si>
  <si>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</si>
  <si>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</si>
  <si>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</si>
  <si>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</si>
  <si>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</si>
  <si>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</si>
  <si>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</si>
  <si>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</si>
  <si>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</si>
  <si>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</si>
  <si>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</si>
  <si>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</si>
  <si>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</si>
  <si>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</si>
  <si>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</si>
  <si>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</si>
  <si>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</si>
  <si>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</si>
  <si>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</si>
  <si>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</si>
  <si>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</si>
  <si>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</si>
  <si>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</si>
  <si>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</si>
  <si>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</si>
  <si>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</si>
  <si>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</si>
  <si>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</si>
  <si>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</si>
  <si>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</si>
  <si>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</si>
  <si>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</si>
  <si>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</si>
  <si>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</si>
  <si>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</si>
  <si>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</si>
  <si>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</si>
  <si>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</si>
  <si>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</si>
  <si>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</si>
  <si>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</si>
  <si>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</si>
  <si>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</si>
  <si>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</si>
  <si>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</si>
  <si>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</si>
  <si>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</si>
  <si>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</si>
  <si>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</si>
  <si>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</si>
  <si>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</si>
  <si>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</si>
  <si>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</si>
  <si>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</si>
  <si>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</si>
  <si>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</si>
  <si>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</si>
  <si>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</si>
  <si>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</si>
  <si>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</si>
  <si>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</si>
  <si>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</si>
  <si>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</si>
  <si>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</si>
  <si>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</si>
  <si>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</si>
  <si>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</si>
  <si>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</si>
  <si>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</si>
  <si>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</si>
  <si>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</si>
  <si>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</si>
  <si>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</si>
  <si>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</si>
  <si>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</si>
  <si>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</si>
  <si>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</si>
  <si>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</si>
  <si>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</si>
  <si>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</si>
  <si>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</si>
  <si>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</si>
  <si>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</si>
  <si>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</si>
  <si>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</si>
  <si>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</si>
  <si>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</si>
  <si>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</si>
  <si>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</si>
  <si>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</si>
  <si>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</si>
  <si>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</si>
  <si>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</si>
  <si>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</si>
  <si>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</si>
  <si>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</si>
  <si>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</si>
  <si>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</si>
  <si>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</si>
  <si>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</si>
  <si>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</si>
  <si>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</si>
  <si>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</si>
  <si>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</si>
  <si>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</si>
  <si>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</si>
  <si>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</si>
  <si>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</si>
  <si>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</si>
  <si>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</si>
  <si>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</si>
  <si>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</si>
  <si>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</si>
  <si>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</si>
  <si>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</si>
  <si>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</si>
  <si>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</si>
  <si>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</si>
  <si>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</si>
  <si>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</si>
  <si>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</si>
  <si>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</si>
  <si>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</si>
  <si>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</si>
  <si>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</si>
  <si>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</si>
  <si>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</si>
  <si>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</si>
  <si>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</si>
  <si>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</si>
  <si>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</si>
  <si>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</si>
  <si>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</si>
  <si>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</si>
  <si>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</si>
  <si>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</si>
  <si>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</si>
  <si>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</si>
  <si>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</si>
  <si>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</si>
  <si>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</si>
  <si>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</si>
  <si>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</si>
  <si>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</si>
  <si>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</si>
  <si>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</si>
  <si>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</si>
  <si>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</si>
  <si>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</si>
  <si>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</si>
  <si>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</si>
  <si>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</si>
  <si>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</si>
  <si>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</si>
  <si>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</si>
  <si>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</si>
  <si>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</si>
  <si>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</si>
  <si>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</si>
  <si>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</si>
  <si>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</si>
  <si>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</si>
  <si>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</si>
  <si>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</si>
  <si>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</si>
  <si>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</si>
  <si>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</si>
  <si>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</si>
  <si>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</si>
  <si>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</si>
  <si>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</si>
  <si>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</si>
  <si>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</si>
  <si>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</si>
  <si>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</si>
  <si>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</si>
  <si>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</si>
  <si>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</si>
  <si>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</si>
  <si>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</si>
  <si>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</si>
  <si>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</si>
  <si>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</si>
  <si>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</si>
  <si>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</si>
  <si>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</si>
  <si>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</si>
  <si>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</si>
  <si>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</si>
  <si>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</si>
  <si>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</si>
  <si>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</si>
  <si>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</si>
  <si>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</si>
  <si>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</si>
  <si>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</si>
  <si>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</si>
  <si>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</si>
  <si>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</si>
  <si>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</si>
  <si>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</si>
  <si>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</si>
  <si>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</si>
  <si>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</si>
  <si>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</si>
  <si>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</si>
  <si>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</si>
  <si>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</si>
  <si>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</si>
  <si>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</si>
  <si>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</si>
  <si>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</si>
  <si>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</si>
  <si>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</si>
  <si>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</si>
  <si>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</si>
  <si>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</si>
  <si>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</si>
  <si>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</si>
  <si>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</si>
  <si>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</si>
  <si>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</si>
  <si>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</si>
  <si>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</si>
  <si>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</si>
  <si>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</si>
  <si>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</si>
  <si>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</si>
  <si>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</si>
  <si>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</si>
  <si>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</si>
  <si>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</si>
  <si>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</si>
  <si>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</si>
  <si>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</si>
  <si>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</si>
  <si>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</si>
  <si>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</si>
  <si>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</si>
  <si>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</si>
  <si>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</si>
  <si>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</si>
  <si>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</si>
  <si>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</si>
  <si>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</si>
  <si>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</si>
  <si>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</si>
  <si>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</si>
  <si>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</si>
  <si>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</si>
  <si>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</si>
  <si>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</si>
  <si>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</si>
  <si>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</si>
  <si>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</si>
  <si>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</si>
  <si>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</si>
  <si>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</si>
  <si>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</si>
  <si>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</si>
  <si>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</si>
  <si>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</si>
  <si>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</si>
  <si>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</si>
  <si>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</si>
  <si>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</si>
  <si>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</si>
  <si>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</si>
  <si>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</si>
  <si>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</si>
  <si>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</si>
  <si>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</si>
  <si>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</si>
  <si>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</si>
  <si>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</si>
  <si>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</si>
  <si>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</si>
  <si>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</si>
  <si>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</si>
  <si>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</si>
  <si>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</si>
  <si>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</si>
  <si>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</si>
  <si>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</si>
  <si>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</si>
  <si>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</si>
  <si>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</si>
  <si>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</si>
  <si>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</si>
  <si>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</si>
  <si>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</si>
  <si>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</si>
  <si>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</si>
  <si>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</si>
  <si>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</si>
  <si>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</si>
  <si>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</si>
  <si>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</si>
  <si>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</si>
  <si>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</si>
  <si>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</si>
  <si>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</si>
  <si>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</si>
  <si>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</si>
  <si>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</si>
  <si>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</si>
  <si>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</si>
  <si>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</si>
  <si>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</si>
  <si>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</si>
  <si>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</si>
  <si>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</si>
  <si>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</si>
  <si>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</si>
  <si>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</si>
  <si>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</si>
  <si>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</si>
  <si>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</si>
  <si>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</si>
  <si>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</si>
  <si>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</si>
  <si>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</si>
  <si>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</si>
  <si>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</si>
  <si>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</si>
  <si>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</si>
  <si>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</si>
  <si>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</si>
  <si>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</si>
  <si>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</si>
  <si>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</si>
  <si>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</si>
  <si>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</si>
  <si>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</si>
  <si>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</si>
  <si>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</si>
  <si>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</si>
  <si>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</si>
  <si>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</si>
  <si>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</si>
  <si>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</si>
  <si>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</si>
  <si>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</si>
  <si>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</si>
  <si>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</si>
  <si>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</si>
  <si>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</si>
  <si>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</si>
  <si>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</si>
  <si>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</si>
  <si>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</si>
  <si>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</si>
  <si>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</si>
  <si>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</si>
  <si>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</si>
  <si>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</si>
  <si>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</si>
  <si>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</si>
  <si>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</si>
  <si>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</si>
  <si>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</si>
  <si>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</si>
  <si>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</si>
  <si>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</si>
  <si>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</si>
  <si>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</si>
  <si>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</si>
  <si>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</si>
  <si>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</si>
  <si>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</si>
  <si>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</si>
  <si>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</si>
  <si>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</si>
  <si>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</si>
  <si>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</si>
  <si>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</si>
  <si>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</si>
  <si>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</si>
  <si>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</si>
  <si>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</si>
  <si>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</si>
  <si>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</si>
  <si>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</si>
  <si>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</si>
  <si>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</si>
  <si>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</si>
  <si>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</si>
  <si>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</si>
  <si>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</si>
  <si>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</si>
  <si>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</si>
  <si>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</si>
  <si>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</si>
  <si>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</si>
  <si>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</si>
  <si>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</si>
  <si>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</si>
  <si>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</si>
  <si>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</si>
  <si>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</si>
  <si>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</si>
  <si>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</si>
  <si>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</si>
  <si>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</si>
  <si>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</si>
  <si>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</si>
  <si>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</si>
  <si>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</si>
  <si>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</si>
  <si>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</si>
  <si>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</si>
  <si>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</si>
  <si>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</si>
  <si>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</si>
  <si>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</si>
  <si>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</si>
  <si>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</si>
  <si>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</si>
  <si>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</si>
  <si>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</si>
  <si>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</si>
  <si>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</si>
  <si>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</si>
  <si>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</si>
  <si>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</si>
  <si>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</si>
  <si>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</si>
  <si>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</si>
  <si>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</si>
  <si>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</si>
  <si>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</si>
  <si>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</si>
  <si>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</si>
  <si>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</si>
  <si>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</si>
  <si>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</si>
  <si>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</si>
  <si>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</si>
  <si>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</si>
  <si>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</si>
  <si>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</si>
  <si>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</si>
  <si>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</si>
  <si>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</si>
  <si>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</si>
  <si>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</si>
  <si>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</si>
  <si>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</si>
  <si>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</si>
  <si>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</si>
  <si>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</si>
  <si>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</si>
  <si>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</si>
  <si>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</si>
  <si>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</si>
  <si>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</si>
  <si>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</si>
  <si>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</si>
  <si>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</si>
  <si>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</si>
  <si>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</si>
  <si>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</si>
  <si>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</si>
  <si>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</si>
  <si>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</si>
  <si>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</si>
  <si>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</si>
  <si>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</si>
  <si>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</si>
  <si>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</si>
  <si>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</si>
  <si>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</si>
  <si>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</si>
  <si>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</si>
  <si>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</si>
  <si>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</si>
  <si>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</si>
  <si>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</si>
  <si>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</si>
  <si>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</si>
  <si>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</si>
  <si>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</si>
  <si>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</si>
  <si>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</si>
  <si>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</si>
  <si>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</si>
  <si>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</si>
  <si>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</si>
  <si>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</si>
  <si>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</si>
  <si>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</si>
  <si>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</si>
  <si>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</si>
  <si>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</si>
  <si>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</si>
  <si>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</si>
  <si>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</si>
  <si>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</si>
  <si>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</si>
  <si>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</si>
  <si>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</si>
  <si>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</si>
  <si>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</si>
  <si>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</si>
  <si>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</si>
  <si>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</si>
  <si>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</si>
  <si>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</si>
  <si>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</si>
  <si>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</si>
  <si>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</si>
  <si>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</si>
  <si>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</si>
  <si>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</si>
  <si>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</si>
  <si>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</si>
  <si>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</si>
  <si>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</si>
  <si>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</si>
  <si>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</si>
  <si>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</si>
  <si>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</si>
  <si>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</si>
  <si>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</si>
  <si>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</si>
  <si>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</si>
  <si>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</si>
  <si>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</si>
  <si>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</si>
  <si>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</si>
  <si>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</si>
  <si>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</si>
  <si>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</si>
  <si>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</si>
  <si>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</si>
  <si>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</si>
  <si>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</si>
  <si>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</si>
  <si>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</si>
  <si>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</si>
  <si>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</si>
  <si>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</si>
  <si>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</si>
  <si>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</si>
  <si>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</si>
  <si>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</si>
  <si>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</si>
  <si>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</si>
  <si>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</si>
  <si>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</si>
  <si>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</si>
  <si>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</si>
  <si>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</si>
  <si>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</si>
  <si>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</si>
  <si>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</si>
  <si>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</si>
  <si>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</si>
  <si>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</si>
  <si>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</si>
  <si>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</si>
  <si>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</si>
  <si>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</si>
  <si>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</si>
  <si>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</si>
  <si>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</si>
  <si>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</si>
  <si>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</si>
  <si>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</si>
  <si>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</si>
  <si>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</si>
  <si>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</si>
  <si>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</si>
  <si>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</si>
  <si>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</si>
  <si>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</si>
  <si>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</si>
  <si>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</si>
  <si>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</si>
  <si>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</si>
  <si>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</si>
  <si>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</si>
  <si>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</si>
  <si>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</si>
  <si>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</si>
  <si>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</si>
  <si>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</si>
  <si>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</si>
  <si>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</si>
  <si>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</si>
  <si>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</si>
  <si>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</si>
  <si>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</si>
  <si>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</si>
  <si>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</si>
  <si>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</si>
  <si>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</si>
  <si>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</si>
  <si>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</si>
  <si>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</si>
  <si>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</si>
  <si>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</si>
  <si>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</si>
  <si>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</si>
  <si>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</si>
  <si>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</si>
  <si>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</si>
  <si>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</si>
  <si>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</si>
  <si>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</si>
  <si>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</si>
  <si>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</si>
  <si>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</si>
  <si>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</si>
  <si>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</si>
  <si>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</si>
  <si>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</si>
  <si>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</si>
  <si>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</si>
  <si>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</si>
  <si>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</si>
  <si>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</si>
  <si>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</si>
  <si>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</si>
  <si>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</si>
  <si>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</si>
  <si>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</si>
  <si>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</si>
  <si>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</si>
  <si>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</si>
  <si>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</si>
  <si>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</si>
  <si>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</si>
  <si>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</si>
  <si>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</si>
  <si>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</si>
  <si>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</si>
  <si>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</si>
  <si>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</si>
  <si>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</si>
  <si>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</si>
  <si>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</si>
  <si>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</si>
  <si>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</si>
  <si>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</si>
  <si>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</si>
  <si>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</si>
  <si>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</si>
  <si>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</si>
  <si>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</si>
  <si>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</si>
  <si>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</si>
  <si>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</si>
  <si>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</si>
  <si>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</si>
  <si>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</si>
  <si>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</si>
  <si>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</si>
  <si>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</si>
  <si>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</si>
  <si>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</si>
  <si>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</si>
  <si>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</si>
  <si>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</si>
  <si>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</si>
  <si>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</si>
  <si>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</si>
  <si>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</si>
  <si>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</si>
  <si>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</si>
  <si>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</si>
  <si>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</si>
  <si>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</si>
  <si>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</si>
  <si>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</si>
  <si>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</si>
  <si>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</si>
  <si>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</si>
  <si>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</si>
  <si>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</si>
  <si>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</si>
  <si>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</si>
  <si>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</si>
  <si>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</si>
  <si>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</si>
  <si>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</si>
  <si>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</si>
  <si>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</si>
  <si>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</si>
  <si>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</si>
  <si>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</si>
  <si>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</si>
  <si>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</si>
  <si>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</si>
  <si>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</si>
  <si>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</si>
  <si>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</si>
  <si>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</si>
  <si>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</si>
  <si>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</si>
  <si>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</si>
  <si>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</si>
  <si>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</si>
  <si>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</si>
  <si>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</si>
  <si>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</si>
  <si>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</si>
  <si>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</si>
  <si>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</si>
  <si>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</si>
  <si>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</si>
  <si>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</si>
  <si>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</si>
  <si>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</si>
  <si>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</si>
  <si>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</si>
  <si>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</si>
  <si>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</si>
  <si>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</si>
  <si>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</si>
  <si>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</si>
  <si>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</si>
  <si>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</si>
  <si>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</si>
  <si>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</si>
  <si>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</si>
  <si>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</si>
  <si>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</si>
  <si>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</si>
  <si>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</si>
  <si>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</si>
  <si>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</si>
  <si>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</si>
  <si>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</si>
  <si>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</si>
  <si>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</si>
  <si>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</si>
  <si>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</si>
  <si>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</si>
  <si>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</si>
  <si>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</si>
  <si>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</si>
  <si>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</si>
  <si>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</si>
  <si>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</si>
  <si>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</si>
  <si>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</si>
  <si>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</si>
  <si>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</si>
  <si>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</si>
  <si>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</si>
  <si>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</si>
  <si>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</si>
  <si>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</si>
  <si>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</si>
  <si>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</si>
  <si>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</si>
  <si>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</si>
  <si>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</si>
  <si>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</si>
  <si>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</si>
  <si>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</si>
  <si>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</si>
  <si>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</si>
  <si>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</si>
  <si>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</si>
  <si>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</si>
  <si>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</si>
  <si>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</si>
  <si>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</si>
  <si>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</si>
  <si>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</si>
  <si>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</si>
  <si>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</si>
  <si>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</si>
  <si>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</si>
  <si>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</si>
  <si>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</si>
  <si>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</si>
  <si>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</si>
  <si>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</si>
  <si>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</si>
  <si>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</si>
  <si>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</si>
  <si>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</si>
  <si>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</si>
  <si>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</si>
  <si>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</si>
  <si>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</si>
  <si>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</si>
  <si>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</si>
  <si>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</si>
  <si>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</si>
  <si>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</si>
  <si>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</si>
  <si>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</si>
  <si>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</si>
  <si>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</si>
  <si>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</si>
  <si>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</si>
  <si>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</si>
  <si>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</si>
  <si>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</si>
  <si>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</si>
  <si>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</si>
  <si>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</si>
  <si>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</si>
  <si>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</si>
  <si>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</si>
  <si>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</si>
  <si>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</si>
  <si>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</si>
  <si>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</si>
  <si>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</si>
  <si>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</si>
  <si>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</si>
  <si>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</si>
  <si>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</si>
  <si>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</si>
  <si>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</si>
  <si>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</si>
  <si>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</si>
  <si>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</si>
  <si>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</si>
  <si>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</si>
  <si>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</si>
  <si>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</si>
  <si>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</si>
  <si>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</si>
  <si>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</si>
  <si>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</si>
  <si>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</si>
  <si>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</si>
  <si>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</si>
  <si>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</si>
  <si>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</si>
  <si>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</si>
  <si>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</si>
  <si>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</si>
  <si>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</si>
  <si>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</si>
  <si>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</si>
  <si>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</si>
  <si>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</si>
  <si>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</si>
  <si>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</si>
  <si>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</si>
  <si>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</si>
  <si>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</si>
  <si>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</si>
  <si>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</si>
  <si>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</si>
  <si>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</si>
  <si>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</si>
  <si>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</si>
  <si>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</si>
  <si>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</si>
  <si>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</si>
  <si>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</si>
  <si>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</si>
  <si>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</si>
  <si>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</si>
  <si>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</si>
  <si>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</si>
  <si>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</si>
  <si>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</si>
  <si>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</si>
  <si>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</si>
  <si>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</si>
  <si>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</si>
  <si>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</si>
  <si>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</si>
  <si>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</si>
  <si>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</si>
  <si>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</si>
  <si>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</si>
  <si>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</si>
  <si>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</si>
  <si>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</si>
  <si>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</si>
  <si>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</si>
  <si>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</si>
  <si>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</si>
  <si>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</si>
  <si>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</si>
  <si>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</si>
  <si>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</si>
  <si>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</si>
  <si>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</si>
  <si>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</si>
  <si>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</si>
  <si>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</si>
  <si>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</si>
  <si>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</si>
  <si>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</si>
  <si>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</si>
  <si>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</si>
  <si>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</si>
  <si>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</si>
  <si>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</si>
  <si>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</si>
  <si>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</si>
  <si>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</si>
  <si>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</si>
  <si>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</si>
  <si>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</si>
  <si>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</si>
  <si>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</si>
  <si>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</si>
  <si>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</si>
  <si>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</si>
  <si>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</si>
  <si>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</si>
  <si>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</si>
  <si>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</si>
  <si>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</si>
  <si>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</si>
  <si>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</si>
  <si>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</si>
  <si>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</si>
  <si>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</si>
  <si>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</si>
  <si>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</si>
  <si>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</si>
  <si>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</si>
  <si>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</si>
  <si>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</si>
  <si>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</si>
  <si>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</si>
  <si>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</si>
  <si>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</si>
  <si>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</si>
  <si>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</si>
  <si>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</si>
  <si>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</si>
  <si>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</si>
  <si>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</si>
  <si>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</si>
  <si>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</si>
  <si>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</si>
  <si>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</si>
  <si>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</si>
  <si>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</si>
  <si>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</si>
  <si>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</si>
  <si>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</si>
  <si>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</si>
  <si>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</si>
  <si>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</si>
  <si>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</si>
  <si>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</si>
  <si>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</si>
  <si>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</si>
  <si>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</si>
  <si>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</si>
  <si>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</si>
  <si>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</si>
  <si>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</si>
  <si>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</si>
  <si>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</si>
  <si>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</si>
  <si>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</si>
  <si>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</si>
  <si>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</si>
  <si>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</si>
  <si>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</si>
  <si>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</si>
  <si>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</si>
  <si>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</si>
  <si>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</si>
  <si>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</si>
  <si>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</si>
  <si>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</si>
  <si>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</si>
  <si>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</si>
  <si>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</si>
  <si>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</si>
  <si>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</si>
  <si>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</si>
  <si>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</si>
  <si>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</si>
  <si>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</si>
  <si>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</si>
  <si>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</si>
  <si>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</si>
  <si>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</si>
  <si>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</si>
  <si>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</si>
  <si>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</si>
  <si>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</si>
  <si>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</si>
  <si>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</si>
  <si>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</si>
  <si>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</si>
  <si>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</si>
  <si>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</si>
  <si>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</si>
  <si>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</si>
  <si>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</si>
  <si>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</si>
  <si>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</si>
  <si>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</si>
  <si>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</si>
  <si>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</si>
  <si>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</si>
  <si>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</si>
  <si>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</si>
  <si>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</si>
  <si>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</si>
  <si>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</si>
  <si>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</si>
  <si>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</si>
  <si>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</si>
  <si>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</si>
  <si>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</si>
  <si>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</si>
  <si>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</si>
  <si>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</si>
  <si>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</si>
  <si>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</si>
  <si>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</si>
  <si>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</si>
  <si>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</si>
  <si>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</si>
  <si>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</si>
  <si>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</si>
  <si>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</si>
  <si>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</si>
  <si>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</si>
  <si>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</si>
  <si>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</si>
  <si>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</si>
  <si>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</si>
  <si>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</si>
  <si>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</si>
  <si>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</si>
  <si>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</si>
  <si>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</si>
  <si>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</si>
  <si>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</si>
  <si>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</si>
  <si>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</si>
  <si>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</si>
  <si>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</si>
  <si>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</si>
  <si>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</si>
  <si>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</si>
  <si>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</si>
  <si>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</si>
  <si>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</si>
  <si>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</si>
  <si>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</si>
  <si>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</si>
  <si>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</si>
  <si>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</si>
  <si>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</si>
  <si>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</si>
  <si>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</si>
  <si>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</si>
  <si>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</si>
  <si>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</si>
  <si>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</si>
  <si>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</si>
  <si>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</si>
  <si>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</si>
  <si>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</si>
  <si>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</si>
  <si>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</si>
  <si>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</si>
  <si>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</si>
  <si>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</si>
  <si>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</si>
  <si>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</si>
  <si>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</si>
  <si>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</si>
  <si>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</si>
  <si>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</si>
  <si>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</si>
  <si>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</si>
  <si>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</si>
  <si>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</si>
  <si>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</si>
  <si>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</si>
  <si>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</si>
  <si>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</si>
  <si>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</si>
  <si>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</si>
  <si>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</si>
  <si>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</si>
  <si>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</si>
  <si>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</si>
  <si>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</si>
  <si>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</si>
  <si>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</si>
  <si>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</si>
  <si>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</si>
  <si>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</si>
  <si>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</si>
  <si>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</si>
  <si>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</si>
  <si>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</si>
  <si>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</si>
  <si>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</si>
  <si>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</si>
  <si>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</si>
  <si>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</si>
  <si>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</si>
  <si>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</si>
  <si>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</si>
  <si>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</si>
  <si>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</si>
  <si>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</si>
  <si>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</si>
  <si>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</si>
  <si>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</si>
  <si>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</si>
  <si>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</si>
  <si>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</si>
  <si>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</si>
  <si>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</si>
  <si>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</si>
  <si>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</si>
  <si>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</si>
  <si>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</si>
  <si>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</si>
  <si>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</si>
  <si>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</si>
  <si>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</si>
  <si>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</si>
  <si>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</si>
  <si>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</si>
  <si>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</si>
  <si>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</si>
  <si>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</si>
  <si>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</si>
  <si>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</si>
  <si>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</si>
  <si>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</si>
  <si>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</si>
  <si>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</si>
  <si>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</si>
  <si>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</si>
  <si>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</si>
  <si>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</si>
  <si>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</si>
  <si>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</si>
  <si>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</si>
  <si>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</si>
  <si>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</si>
  <si>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</si>
  <si>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</si>
  <si>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</si>
  <si>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</si>
  <si>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</si>
  <si>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</si>
  <si>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</si>
  <si>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</si>
  <si>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</si>
  <si>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</si>
  <si>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</si>
  <si>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</si>
  <si>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</si>
  <si>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</si>
  <si>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</si>
  <si>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</si>
  <si>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</si>
  <si>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</si>
  <si>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</si>
  <si>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</si>
  <si>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</si>
  <si>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</si>
  <si>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</si>
  <si>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</si>
  <si>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</si>
  <si>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</si>
  <si>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</si>
  <si>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</si>
  <si>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</si>
  <si>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</si>
  <si>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</si>
  <si>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</si>
  <si>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</si>
  <si>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</si>
  <si>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</si>
  <si>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</si>
  <si>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</si>
  <si>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</si>
  <si>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</si>
  <si>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</si>
  <si>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</si>
  <si>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</si>
  <si>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</si>
  <si>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</si>
  <si>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</si>
  <si>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</si>
  <si>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</si>
  <si>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</si>
  <si>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</si>
  <si>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</si>
  <si>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</si>
  <si>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</si>
  <si>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</si>
  <si>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</si>
  <si>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</si>
  <si>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</si>
  <si>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</si>
  <si>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</si>
  <si>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</si>
  <si>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</si>
  <si>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</si>
  <si>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</si>
  <si>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</si>
  <si>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</si>
  <si>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</si>
  <si>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</si>
  <si>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</si>
  <si>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</si>
  <si>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</si>
  <si>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</si>
  <si>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</si>
  <si>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</si>
  <si>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</si>
  <si>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</si>
  <si>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</si>
  <si>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</si>
  <si>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</si>
  <si>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</si>
  <si>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</si>
  <si>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</si>
  <si>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</si>
  <si>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</si>
  <si>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</si>
  <si>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</si>
  <si>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</si>
  <si>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</si>
  <si>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</si>
  <si>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</si>
  <si>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</si>
  <si>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</si>
  <si>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</si>
  <si>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</si>
  <si>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</si>
  <si>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</si>
  <si>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</si>
  <si>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</si>
  <si>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</si>
  <si>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</si>
  <si>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</si>
  <si>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</si>
  <si>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</si>
  <si>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</si>
  <si>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</si>
  <si>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</si>
  <si>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</si>
  <si>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</si>
  <si>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</si>
  <si>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</si>
  <si>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</si>
  <si>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</si>
  <si>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</si>
  <si>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</si>
  <si>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</si>
  <si>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</si>
  <si>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</si>
  <si>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</si>
  <si>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</si>
  <si>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</si>
  <si>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</si>
  <si>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</si>
  <si>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</si>
  <si>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</si>
  <si>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</si>
  <si>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</si>
  <si>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</si>
  <si>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</si>
  <si>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</si>
  <si>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</si>
  <si>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</si>
  <si>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</si>
  <si>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</si>
  <si>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</si>
  <si>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</si>
  <si>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</si>
  <si>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</si>
  <si>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</si>
  <si>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</si>
  <si>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</si>
  <si>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</si>
  <si>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</si>
  <si>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</si>
  <si>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</si>
  <si>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</si>
  <si>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</si>
  <si>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</si>
  <si>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</si>
  <si>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</si>
  <si>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</si>
  <si>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</si>
  <si>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</si>
  <si>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</si>
  <si>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</si>
  <si>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</si>
  <si>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</si>
  <si>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</si>
  <si>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</si>
  <si>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</si>
  <si>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</si>
  <si>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</si>
  <si>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</si>
  <si>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</si>
  <si>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</si>
  <si>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</si>
  <si>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</si>
  <si>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</si>
  <si>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</si>
  <si>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</si>
  <si>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</si>
  <si>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</si>
  <si>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</si>
  <si>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</si>
  <si>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</si>
  <si>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</si>
  <si>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</si>
  <si>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</si>
  <si>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</si>
  <si>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</si>
  <si>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</si>
  <si>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</si>
  <si>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</si>
  <si>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</si>
  <si>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</si>
  <si>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</si>
  <si>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</si>
  <si>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</si>
  <si>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</si>
  <si>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</si>
  <si>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</si>
  <si>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</si>
  <si>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</si>
  <si>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</si>
  <si>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</si>
  <si>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</si>
  <si>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</si>
  <si>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</si>
  <si>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</si>
  <si>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</si>
  <si>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</si>
  <si>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</si>
  <si>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</si>
  <si>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</si>
  <si>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</si>
  <si>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</si>
  <si>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</si>
  <si>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</si>
  <si>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</si>
  <si>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</si>
  <si>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</si>
  <si>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</si>
  <si>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</si>
  <si>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</si>
  <si>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</si>
  <si>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</si>
  <si>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</si>
  <si>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</si>
  <si>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</si>
  <si>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</si>
  <si>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</si>
  <si>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</si>
  <si>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</si>
  <si>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</si>
  <si>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</si>
  <si>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</si>
  <si>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</si>
  <si>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</si>
  <si>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</si>
  <si>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</si>
  <si>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</si>
  <si>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</si>
  <si>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</si>
  <si>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</si>
  <si>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</si>
  <si>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</si>
  <si>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</si>
  <si>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</si>
  <si>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</si>
  <si>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</si>
  <si>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</si>
  <si>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</si>
  <si>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</si>
  <si>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</si>
  <si>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</si>
  <si>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</si>
  <si>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</si>
  <si>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</si>
  <si>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</si>
  <si>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</si>
  <si>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</si>
  <si>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</si>
  <si>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</si>
  <si>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</si>
  <si>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</si>
  <si>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</si>
  <si>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</si>
  <si>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</si>
  <si>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</si>
  <si>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</si>
  <si>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</si>
  <si>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</si>
  <si>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</si>
  <si>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</si>
  <si>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</si>
  <si>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</si>
  <si>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</si>
  <si>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</si>
  <si>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</si>
  <si>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</si>
  <si>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</si>
  <si>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</si>
  <si>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</si>
  <si>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</si>
  <si>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</si>
  <si>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</si>
  <si>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</si>
  <si>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</si>
  <si>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</si>
  <si>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</si>
  <si>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</si>
  <si>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</si>
  <si>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</si>
  <si>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</si>
  <si>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</si>
  <si>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</si>
  <si>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</si>
  <si>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</si>
  <si>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</si>
  <si>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</si>
  <si>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</si>
  <si>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</si>
  <si>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</si>
  <si>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</si>
  <si>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</si>
  <si>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</si>
  <si>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</si>
  <si>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</si>
  <si>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</si>
  <si>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</si>
  <si>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</si>
  <si>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</si>
  <si>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</si>
  <si>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</si>
  <si>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</si>
  <si>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</si>
  <si>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</si>
  <si>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</si>
  <si>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</si>
  <si>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</si>
  <si>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</si>
  <si>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</si>
  <si>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</si>
  <si>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</si>
  <si>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</si>
  <si>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</si>
  <si>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</si>
  <si>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</si>
  <si>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</si>
  <si>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</si>
  <si>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</si>
  <si>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</si>
  <si>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</si>
  <si>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</si>
  <si>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</si>
  <si>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</si>
  <si>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</si>
  <si>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</si>
  <si>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</si>
  <si>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</si>
  <si>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</si>
  <si>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</si>
  <si>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</si>
  <si>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</si>
  <si>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</si>
  <si>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</si>
  <si>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</si>
  <si>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</si>
  <si>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</si>
  <si>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</si>
  <si>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</si>
  <si>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</si>
  <si>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</si>
  <si>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</si>
  <si>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</si>
  <si>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</si>
  <si>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</si>
  <si>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</si>
  <si>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</si>
  <si>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</si>
  <si>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</si>
  <si>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</si>
  <si>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</si>
  <si>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</si>
  <si>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</si>
  <si>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</si>
  <si>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</si>
  <si>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</si>
  <si>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</si>
  <si>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</si>
  <si>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</si>
  <si>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</si>
  <si>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</si>
  <si>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</si>
  <si>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</si>
  <si>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</si>
  <si>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</si>
  <si>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</si>
  <si>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</si>
  <si>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</si>
  <si>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</si>
  <si>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</si>
  <si>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</si>
  <si>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</si>
  <si>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</si>
  <si>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</si>
  <si>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</si>
  <si>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</si>
  <si>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</si>
  <si>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</si>
  <si>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</si>
  <si>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</si>
  <si>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</si>
  <si>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</si>
  <si>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</si>
  <si>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</si>
  <si>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</si>
  <si>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</si>
  <si>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</si>
  <si>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</si>
  <si>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</si>
  <si>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</si>
  <si>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</si>
  <si>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</si>
  <si>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</si>
  <si>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</si>
  <si>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</si>
  <si>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</si>
  <si>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</si>
  <si>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</si>
  <si>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</si>
  <si>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</si>
  <si>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</si>
  <si>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</si>
  <si>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</si>
  <si>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</si>
  <si>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</si>
  <si>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</si>
  <si>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</si>
  <si>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</si>
  <si>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</si>
  <si>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</si>
  <si>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</si>
  <si>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</si>
  <si>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</si>
  <si>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</si>
  <si>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</si>
  <si>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</si>
  <si>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</si>
  <si>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</si>
  <si>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</si>
  <si>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</si>
  <si>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</si>
  <si>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</si>
  <si>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</si>
  <si>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</si>
  <si>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</si>
  <si>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</si>
  <si>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</si>
  <si>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</si>
  <si>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</si>
  <si>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</si>
  <si>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</si>
  <si>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</si>
  <si>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</si>
  <si>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</si>
  <si>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</si>
  <si>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</si>
  <si>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</si>
  <si>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</si>
  <si>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</si>
  <si>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</si>
  <si>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</si>
  <si>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</si>
  <si>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</si>
  <si>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</si>
  <si>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</si>
  <si>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</si>
  <si>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</si>
  <si>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</si>
  <si>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</si>
  <si>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</si>
  <si>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</si>
  <si>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</si>
  <si>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</si>
  <si>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</si>
  <si>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</si>
  <si>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</si>
  <si>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</si>
  <si>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</si>
  <si>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</si>
  <si>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</si>
  <si>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</si>
  <si>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</si>
  <si>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</si>
  <si>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</si>
  <si>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</si>
  <si>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</si>
  <si>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</si>
  <si>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</si>
  <si>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</si>
  <si>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</si>
  <si>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</si>
  <si>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</si>
  <si>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</si>
  <si>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</si>
  <si>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</si>
  <si>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</si>
  <si>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</si>
  <si>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</si>
  <si>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</si>
  <si>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</si>
  <si>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</si>
  <si>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</si>
  <si>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</si>
  <si>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</si>
  <si>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</si>
  <si>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</si>
  <si>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</si>
  <si>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</si>
  <si>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</si>
  <si>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</si>
  <si>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</si>
  <si>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</si>
  <si>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</si>
  <si>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</si>
  <si>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</si>
  <si>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</si>
  <si>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</si>
  <si>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</si>
  <si>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</si>
  <si>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</si>
  <si>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</si>
  <si>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</si>
  <si>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</si>
  <si>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</si>
  <si>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</si>
  <si>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</si>
  <si>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</si>
  <si>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</si>
  <si>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</si>
  <si>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</si>
  <si>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</si>
  <si>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</si>
  <si>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</si>
  <si>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</si>
  <si>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</si>
  <si>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</si>
  <si>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</si>
  <si>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</si>
  <si>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</si>
  <si>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</si>
  <si>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</si>
  <si>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</si>
  <si>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</si>
  <si>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</si>
  <si>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</si>
  <si>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</si>
  <si>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</si>
  <si>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</si>
  <si>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</si>
  <si>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</si>
  <si>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</si>
  <si>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</si>
  <si>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</si>
  <si>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</si>
  <si>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</si>
  <si>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</si>
  <si>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</si>
  <si>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</si>
  <si>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</si>
  <si>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</si>
  <si>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</si>
  <si>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</si>
  <si>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</si>
  <si>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</si>
  <si>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</si>
  <si>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</si>
  <si>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</si>
  <si>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</si>
  <si>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</si>
  <si>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</si>
  <si>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</si>
  <si>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</si>
  <si>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</si>
  <si>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</si>
  <si>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</si>
  <si>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</si>
  <si>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</si>
  <si>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</si>
  <si>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</si>
  <si>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</si>
  <si>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</si>
  <si>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</si>
  <si>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</si>
  <si>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</si>
  <si>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</si>
  <si>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</si>
  <si>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</si>
  <si>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</si>
  <si>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</si>
  <si>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</si>
  <si>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</si>
  <si>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</si>
  <si>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</si>
  <si>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</si>
  <si>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</si>
  <si>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</si>
  <si>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</si>
  <si>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</si>
  <si>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</si>
  <si>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</si>
  <si>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</si>
  <si>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</si>
  <si>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</si>
  <si>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</si>
  <si>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</si>
  <si>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</si>
  <si>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</si>
  <si>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</si>
  <si>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</si>
  <si>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</si>
  <si>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</si>
  <si>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</si>
  <si>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</si>
  <si>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</si>
  <si>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</si>
  <si>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</si>
  <si>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</si>
  <si>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</si>
  <si>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</si>
  <si>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</si>
  <si>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</si>
  <si>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</si>
  <si>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</si>
  <si>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</si>
  <si>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</si>
  <si>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</si>
  <si>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</si>
  <si>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</si>
  <si>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</si>
  <si>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</si>
  <si>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</si>
  <si>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</si>
  <si>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</si>
  <si>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</si>
  <si>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</si>
  <si>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</si>
  <si>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</si>
  <si>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</si>
  <si>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</si>
  <si>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</si>
  <si>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</si>
  <si>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</si>
  <si>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</si>
  <si>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</si>
  <si>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</si>
  <si>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</si>
  <si>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</si>
  <si>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</si>
  <si>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</si>
  <si>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</si>
  <si>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</si>
  <si>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</si>
  <si>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</si>
  <si>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</si>
  <si>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</si>
  <si>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</si>
  <si>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</si>
  <si>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</si>
  <si>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</si>
  <si>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</si>
  <si>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</si>
  <si>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</si>
  <si>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</si>
  <si>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</si>
  <si>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</si>
  <si>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</si>
  <si>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</si>
  <si>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</si>
  <si>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</si>
  <si>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</si>
  <si>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</si>
  <si>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</si>
  <si>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</si>
  <si>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</si>
  <si>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</si>
  <si>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</si>
  <si>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</si>
  <si>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</si>
  <si>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</si>
  <si>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</si>
  <si>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</si>
  <si>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</si>
  <si>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</si>
  <si>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</si>
  <si>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</si>
  <si>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</si>
  <si>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</si>
  <si>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</si>
  <si>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</si>
  <si>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</si>
  <si>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</si>
  <si>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</si>
  <si>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</si>
  <si>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</si>
  <si>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</si>
  <si>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</si>
  <si>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</si>
  <si>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</si>
  <si>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</si>
  <si>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</si>
  <si>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</si>
  <si>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</si>
  <si>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</si>
  <si>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</si>
  <si>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</si>
  <si>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</si>
  <si>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</si>
  <si>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</si>
  <si>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</si>
  <si>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</si>
  <si>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</si>
  <si>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</si>
  <si>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</si>
  <si>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</si>
  <si>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</si>
  <si>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</si>
  <si>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</si>
  <si>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</si>
  <si>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</si>
  <si>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</si>
  <si>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</si>
  <si>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</si>
  <si>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</si>
  <si>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</si>
  <si>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</si>
  <si>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</si>
  <si>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</si>
  <si>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</si>
  <si>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</si>
  <si>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</si>
  <si>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</si>
  <si>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</si>
  <si>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</si>
  <si>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</si>
  <si>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</si>
  <si>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</si>
  <si>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</si>
  <si>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</si>
  <si>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</si>
  <si>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</si>
  <si>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</si>
  <si>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</si>
  <si>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</si>
  <si>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</si>
  <si>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</si>
  <si>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</si>
  <si>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</si>
  <si>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</si>
  <si>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</si>
  <si>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</si>
  <si>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</si>
  <si>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</si>
  <si>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</si>
  <si>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</si>
  <si>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</si>
  <si>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</si>
  <si>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</si>
  <si>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</si>
  <si>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</si>
  <si>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</si>
  <si>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</si>
  <si>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</si>
  <si>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</si>
  <si>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</si>
  <si>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</si>
  <si>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</si>
  <si>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</si>
  <si>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</si>
  <si>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</si>
  <si>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</si>
  <si>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</si>
  <si>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</si>
  <si>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</si>
  <si>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</si>
  <si>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</si>
  <si>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</si>
  <si>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</si>
  <si>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</si>
  <si>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</si>
  <si>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</si>
  <si>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</si>
  <si>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</si>
  <si>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</si>
  <si>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</si>
  <si>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</si>
  <si>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</si>
  <si>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</si>
  <si>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</si>
  <si>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</si>
  <si>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</si>
  <si>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</si>
  <si>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</si>
  <si>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</si>
  <si>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</si>
  <si>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</si>
  <si>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</si>
  <si>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</si>
  <si>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</si>
  <si>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</si>
  <si>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</si>
  <si>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</si>
  <si>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</si>
  <si>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</si>
  <si>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</si>
  <si>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</si>
  <si>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</si>
  <si>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</si>
  <si>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</si>
  <si>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</si>
  <si>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</si>
  <si>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</si>
  <si>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</si>
  <si>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</si>
  <si>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</si>
  <si>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</si>
  <si>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</si>
  <si>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</si>
  <si>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</si>
  <si>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</si>
  <si>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</si>
  <si>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</si>
  <si>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</si>
  <si>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</si>
  <si>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</si>
  <si>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</si>
  <si>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</si>
  <si>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</si>
  <si>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</si>
  <si>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</si>
  <si>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</si>
  <si>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</si>
  <si>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</si>
  <si>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</si>
  <si>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</si>
  <si>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</si>
  <si>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</si>
  <si>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</si>
  <si>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</si>
  <si>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</si>
  <si>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</si>
  <si>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</si>
  <si>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</si>
  <si>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</si>
  <si>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</si>
  <si>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</si>
  <si>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</si>
  <si>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</si>
  <si>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</si>
  <si>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</si>
  <si>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</si>
  <si>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</si>
  <si>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</si>
  <si>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</si>
  <si>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</si>
  <si>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</si>
  <si>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</si>
  <si>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</si>
  <si>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</si>
  <si>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</si>
  <si>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</si>
  <si>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</si>
  <si>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</si>
  <si>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</si>
  <si>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</si>
  <si>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</si>
  <si>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</si>
  <si>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</si>
  <si>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</si>
  <si>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</si>
  <si>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</si>
  <si>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</si>
  <si>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</si>
  <si>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</si>
  <si>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</si>
  <si>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</si>
  <si>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</si>
  <si>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</si>
  <si>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</si>
  <si>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</si>
  <si>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</si>
  <si>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</si>
  <si>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</si>
  <si>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</si>
  <si>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</si>
  <si>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</si>
  <si>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</si>
  <si>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</si>
  <si>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</si>
  <si>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</si>
  <si>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</si>
  <si>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</si>
  <si>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</si>
  <si>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</si>
  <si>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</si>
  <si>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</si>
  <si>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</si>
  <si>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</si>
  <si>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</si>
  <si>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</si>
  <si>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</si>
  <si>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</si>
  <si>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</si>
  <si>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</si>
  <si>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</si>
  <si>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</si>
  <si>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</si>
  <si>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</si>
  <si>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</si>
  <si>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</si>
  <si>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</si>
  <si>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</si>
  <si>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</si>
  <si>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</si>
  <si>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</si>
  <si>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</si>
  <si>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</si>
  <si>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</si>
  <si>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</si>
  <si>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</si>
  <si>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</si>
  <si>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</si>
  <si>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</si>
  <si>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</si>
  <si>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</si>
  <si>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</si>
  <si>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</si>
  <si>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</si>
  <si>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</si>
  <si>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</si>
  <si>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</si>
  <si>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</si>
  <si>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</si>
  <si>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</si>
  <si>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</si>
  <si>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</si>
  <si>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</si>
  <si>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</si>
  <si>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</si>
  <si>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</si>
  <si>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</si>
  <si>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</si>
  <si>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</si>
  <si>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</si>
  <si>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</si>
  <si>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</si>
  <si>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</si>
  <si>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</si>
  <si>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</si>
  <si>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</si>
  <si>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</si>
  <si>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</si>
  <si>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</si>
  <si>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</si>
  <si>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</si>
  <si>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</si>
  <si>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</si>
  <si>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</si>
  <si>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</si>
  <si>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</si>
  <si>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</si>
  <si>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</si>
  <si>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</si>
  <si>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</si>
  <si>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</si>
  <si>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</si>
  <si>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</si>
  <si>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</si>
  <si>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</si>
  <si>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</si>
  <si>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</si>
  <si>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</si>
  <si>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</si>
  <si>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</si>
  <si>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</si>
  <si>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</si>
  <si>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</si>
  <si>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</si>
  <si>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</si>
  <si>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</si>
  <si>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</si>
  <si>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</si>
  <si>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</si>
  <si>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</si>
  <si>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</si>
  <si>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</si>
  <si>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</si>
  <si>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</si>
  <si>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</si>
  <si>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</si>
  <si>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</si>
  <si>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</si>
  <si>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</si>
  <si>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</si>
  <si>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</si>
  <si>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</si>
  <si>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</si>
  <si>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</si>
  <si>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</si>
  <si>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</si>
  <si>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</si>
  <si>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</si>
  <si>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</si>
  <si>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</si>
  <si>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</si>
  <si>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</si>
  <si>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</si>
  <si>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</si>
  <si>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</si>
  <si>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</si>
  <si>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</si>
  <si>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</si>
  <si>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</si>
  <si>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</si>
  <si>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</si>
  <si>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</si>
  <si>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</si>
  <si>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</si>
  <si>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</si>
  <si>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</si>
  <si>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</si>
  <si>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</si>
  <si>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</si>
  <si>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</si>
  <si>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</si>
  <si>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</si>
  <si>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</si>
  <si>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</si>
  <si>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</si>
  <si>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</si>
  <si>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</si>
  <si>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</si>
  <si>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</si>
  <si>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</si>
  <si>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</si>
  <si>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</si>
  <si>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</si>
  <si>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</si>
  <si>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</si>
  <si>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</si>
  <si>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</si>
  <si>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</si>
  <si>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</si>
  <si>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</si>
  <si>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</si>
  <si>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</si>
  <si>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</si>
  <si>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</si>
  <si>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</si>
  <si>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</si>
  <si>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</si>
  <si>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</si>
  <si>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</si>
  <si>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</si>
  <si>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</si>
  <si>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</si>
  <si>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</si>
  <si>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</si>
  <si>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</si>
  <si>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</si>
  <si>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</si>
  <si>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</si>
  <si>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</si>
  <si>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</si>
  <si>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</si>
  <si>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</si>
  <si>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</si>
  <si>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</si>
  <si>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</si>
  <si>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</si>
  <si>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</si>
  <si>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</si>
  <si>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</si>
  <si>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</si>
  <si>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</si>
  <si>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</si>
  <si>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</si>
  <si>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</si>
  <si>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</si>
  <si>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</si>
  <si>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</si>
  <si>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</si>
  <si>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</si>
  <si>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</si>
  <si>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</si>
  <si>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</si>
  <si>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</si>
  <si>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</si>
  <si>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</si>
  <si>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</si>
  <si>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</si>
  <si>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</si>
  <si>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</si>
  <si>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</si>
  <si>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</si>
  <si>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</si>
  <si>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</si>
  <si>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</si>
  <si>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</si>
  <si>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</si>
  <si>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</si>
  <si>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</si>
  <si>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</si>
  <si>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</si>
  <si>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</si>
  <si>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</si>
  <si>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</si>
  <si>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</si>
  <si>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</si>
  <si>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</si>
  <si>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</si>
  <si>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</si>
  <si>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</si>
  <si>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</si>
  <si>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</si>
  <si>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</si>
  <si>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</si>
  <si>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</si>
  <si>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</si>
  <si>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</si>
  <si>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</si>
  <si>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</si>
  <si>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</si>
  <si>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</si>
  <si>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</si>
  <si>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</si>
  <si>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</si>
  <si>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</si>
  <si>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</si>
  <si>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</si>
  <si>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</si>
  <si>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</si>
  <si>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</si>
  <si>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</si>
  <si>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</si>
  <si>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</si>
  <si>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</si>
  <si>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</si>
  <si>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</si>
  <si>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</si>
  <si>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</si>
  <si>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</si>
  <si>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</si>
  <si>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</si>
  <si>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</si>
  <si>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</si>
  <si>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</si>
  <si>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</si>
  <si>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</si>
  <si>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</si>
  <si>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</si>
  <si>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</si>
  <si>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</si>
  <si>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</si>
  <si>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</si>
  <si>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</si>
  <si>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</si>
  <si>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</si>
  <si>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</si>
  <si>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</si>
  <si>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</si>
  <si>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</si>
  <si>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</si>
  <si>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</si>
  <si>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</si>
  <si>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</si>
  <si>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</si>
  <si>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</si>
  <si>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</si>
  <si>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</si>
  <si>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</si>
  <si>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</si>
  <si>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</si>
  <si>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</si>
  <si>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</si>
  <si>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</si>
  <si>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</si>
  <si>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</si>
  <si>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</si>
  <si>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</si>
  <si>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</si>
  <si>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</si>
  <si>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</si>
  <si>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</si>
  <si>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</si>
  <si>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</si>
  <si>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</si>
  <si>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</si>
  <si>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</si>
  <si>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</si>
  <si>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</si>
  <si>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</si>
  <si>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</si>
  <si>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</si>
  <si>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</si>
  <si>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</si>
  <si>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</si>
  <si>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</si>
  <si>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</si>
  <si>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</si>
  <si>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</si>
  <si>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</si>
  <si>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</si>
  <si>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</si>
  <si>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</si>
  <si>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</si>
  <si>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</si>
  <si>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</si>
  <si>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</si>
  <si>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</si>
  <si>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</si>
  <si>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</si>
  <si>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</si>
  <si>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</si>
  <si>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</si>
  <si>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</si>
  <si>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</si>
  <si>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</si>
  <si>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</si>
  <si>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</si>
  <si>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</si>
  <si>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</si>
  <si>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</si>
  <si>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</si>
  <si>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</si>
  <si>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</si>
  <si>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</si>
  <si>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</si>
  <si>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</si>
  <si>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</si>
  <si>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</si>
  <si>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</si>
  <si>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</si>
  <si>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</si>
  <si>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</si>
  <si>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</si>
  <si>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</si>
  <si>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</si>
  <si>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</si>
  <si>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</si>
  <si>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</si>
  <si>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</si>
  <si>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</si>
  <si>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</si>
  <si>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</si>
  <si>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</si>
  <si>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</si>
  <si>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</si>
  <si>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</si>
  <si>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</si>
  <si>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</si>
  <si>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</si>
  <si>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</si>
  <si>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</si>
  <si>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</si>
  <si>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</si>
  <si>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</si>
  <si>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</si>
  <si>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</si>
  <si>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</si>
  <si>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</si>
  <si>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</si>
  <si>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</si>
  <si>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</si>
  <si>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</si>
  <si>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</si>
  <si>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</si>
  <si>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</si>
  <si>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</si>
  <si>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</si>
  <si>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</si>
  <si>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</si>
  <si>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</si>
  <si>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</si>
  <si>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</si>
  <si>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</si>
  <si>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</si>
  <si>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</si>
  <si>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</si>
  <si>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</si>
  <si>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</si>
  <si>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</si>
  <si>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</si>
  <si>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</si>
  <si>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</si>
  <si>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</si>
  <si>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</si>
  <si>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</si>
  <si>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</si>
  <si>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</si>
  <si>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</si>
  <si>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</si>
  <si>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</si>
  <si>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</si>
  <si>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</si>
  <si>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</si>
  <si>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</si>
  <si>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</si>
  <si>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</si>
  <si>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</si>
  <si>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</si>
  <si>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</si>
  <si>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</si>
  <si>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</si>
  <si>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</si>
  <si>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</si>
  <si>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</si>
  <si>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</si>
  <si>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</si>
  <si>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</si>
  <si>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</si>
  <si>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</si>
  <si>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</si>
  <si>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</si>
  <si>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</si>
  <si>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</si>
  <si>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</si>
  <si>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</si>
  <si>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</si>
  <si>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</si>
  <si>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</si>
  <si>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</si>
  <si>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</si>
  <si>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</si>
  <si>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</si>
  <si>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</si>
  <si>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</si>
  <si>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</si>
  <si>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</si>
  <si>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</si>
  <si>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</si>
  <si>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</si>
  <si>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</si>
  <si>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</si>
  <si>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</si>
  <si>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</si>
  <si>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</si>
  <si>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</si>
  <si>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</si>
  <si>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</si>
  <si>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</si>
  <si>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</si>
  <si>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</si>
  <si>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</si>
  <si>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</si>
  <si>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</si>
  <si>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</si>
  <si>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</si>
  <si>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</si>
  <si>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</si>
  <si>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</si>
  <si>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</si>
  <si>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</si>
  <si>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</si>
  <si>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</si>
  <si>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</si>
  <si>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</si>
  <si>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</si>
  <si>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</si>
  <si>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</si>
  <si>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</si>
  <si>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</si>
  <si>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</si>
  <si>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</si>
  <si>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</si>
  <si>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</si>
  <si>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</si>
  <si>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</si>
  <si>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</si>
  <si>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</si>
  <si>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</si>
  <si>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</si>
  <si>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</si>
  <si>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</si>
  <si>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</si>
  <si>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</si>
  <si>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</si>
  <si>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</si>
  <si>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</si>
  <si>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</si>
  <si>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</si>
  <si>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</si>
  <si>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</si>
  <si>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</si>
  <si>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</si>
  <si>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</si>
  <si>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</si>
  <si>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</si>
  <si>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</si>
  <si>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</si>
  <si>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</si>
  <si>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</si>
  <si>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</si>
  <si>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</si>
  <si>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</si>
  <si>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</si>
  <si>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</si>
  <si>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</si>
  <si>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</si>
  <si>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</si>
  <si>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</si>
  <si>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</si>
  <si>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</si>
  <si>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</si>
  <si>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</si>
  <si>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</si>
  <si>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</si>
  <si>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</si>
  <si>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</si>
  <si>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</si>
  <si>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</si>
  <si>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</si>
  <si>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</si>
  <si>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</si>
  <si>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</si>
  <si>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</si>
  <si>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</si>
  <si>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</si>
  <si>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</si>
  <si>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</si>
  <si>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</si>
  <si>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</si>
  <si>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</si>
  <si>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</si>
  <si>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</si>
  <si>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</si>
  <si>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</si>
  <si>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</si>
  <si>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</si>
  <si>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</si>
  <si>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</si>
  <si>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</si>
  <si>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</si>
  <si>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</si>
  <si>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</si>
  <si>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</si>
  <si>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</si>
  <si>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</si>
  <si>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</si>
  <si>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</si>
  <si>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</si>
  <si>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</si>
  <si>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</si>
  <si>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</si>
  <si>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</si>
  <si>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</si>
  <si>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</si>
  <si>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</si>
  <si>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</si>
  <si>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</si>
  <si>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</si>
  <si>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</si>
  <si>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</si>
  <si>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</si>
  <si>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</si>
  <si>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</si>
  <si>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</si>
  <si>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</si>
  <si>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</si>
  <si>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</si>
  <si>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</si>
  <si>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</si>
  <si>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</si>
  <si>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</si>
  <si>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</si>
  <si>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</si>
  <si>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</si>
  <si>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</si>
  <si>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</si>
  <si>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</si>
  <si>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</si>
  <si>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</si>
  <si>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</si>
  <si>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</si>
  <si>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</si>
  <si>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</si>
  <si>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</si>
  <si>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</si>
  <si>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</si>
  <si>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</si>
  <si>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</si>
  <si>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</si>
  <si>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</si>
  <si>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</si>
  <si>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</si>
  <si>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</si>
  <si>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</si>
  <si>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</si>
  <si>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</si>
  <si>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</si>
  <si>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</si>
  <si>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</si>
  <si>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</si>
  <si>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</si>
  <si>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</si>
  <si>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</si>
  <si>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</si>
  <si>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</si>
  <si>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</si>
  <si>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</si>
  <si>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</si>
  <si>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</si>
  <si>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</si>
  <si>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</si>
  <si>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</si>
  <si>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</si>
  <si>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</si>
  <si>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</si>
  <si>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</si>
  <si>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</si>
  <si>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</si>
  <si>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</si>
  <si>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</si>
  <si>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</si>
  <si>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</si>
  <si>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</si>
  <si>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</si>
  <si>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</si>
  <si>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</si>
  <si>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</si>
  <si>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</si>
  <si>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</si>
  <si>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</si>
  <si>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</si>
  <si>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</si>
  <si>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</si>
  <si>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</si>
  <si>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</si>
  <si>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</si>
  <si>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</si>
  <si>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</si>
  <si>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</si>
  <si>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</si>
  <si>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</si>
  <si>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</si>
  <si>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</si>
  <si>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</si>
  <si>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</si>
  <si>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</si>
  <si>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</si>
  <si>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</si>
  <si>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</si>
  <si>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</si>
  <si>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</si>
  <si>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</si>
  <si>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</si>
  <si>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</si>
  <si>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</si>
  <si>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</si>
  <si>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</si>
  <si>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</si>
  <si>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</si>
  <si>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</si>
  <si>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</si>
  <si>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</si>
  <si>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</si>
  <si>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</si>
  <si>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</si>
  <si>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</si>
  <si>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</si>
  <si>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</si>
  <si>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</si>
  <si>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</si>
  <si>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</si>
  <si>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</si>
  <si>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</si>
  <si>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</si>
  <si>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</si>
  <si>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</si>
  <si>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</si>
  <si>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</si>
  <si>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</si>
  <si>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</si>
  <si>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</si>
  <si>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</si>
  <si>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</si>
  <si>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</si>
  <si>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</si>
  <si>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</si>
  <si>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</si>
  <si>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</si>
  <si>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</si>
  <si>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</si>
  <si>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</si>
  <si>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</si>
  <si>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</si>
  <si>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</si>
  <si>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</si>
  <si>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</si>
  <si>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</si>
  <si>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</si>
  <si>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</si>
  <si>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</si>
  <si>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</si>
  <si>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</si>
  <si>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</si>
  <si>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</si>
  <si>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</si>
  <si>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</si>
  <si>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</si>
  <si>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</si>
  <si>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</si>
  <si>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</si>
  <si>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</si>
  <si>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</si>
  <si>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</si>
  <si>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</si>
  <si>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</si>
  <si>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</si>
  <si>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</si>
  <si>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</si>
  <si>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</si>
  <si>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</si>
  <si>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</si>
  <si>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</si>
  <si>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</si>
  <si>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</si>
  <si>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</si>
  <si>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</si>
  <si>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</si>
  <si>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</si>
  <si>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</si>
  <si>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</si>
  <si>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</si>
  <si>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</si>
  <si>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</si>
  <si>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</si>
  <si>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</si>
  <si>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</si>
  <si>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</si>
  <si>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</si>
  <si>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</si>
  <si>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</si>
  <si>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</si>
  <si>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</si>
  <si>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</si>
  <si>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</si>
  <si>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</si>
  <si>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</si>
  <si>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</si>
  <si>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</si>
  <si>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</si>
  <si>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</si>
  <si>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</si>
  <si>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</si>
  <si>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</si>
  <si>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</si>
  <si>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</si>
  <si>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</si>
  <si>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</si>
  <si>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</si>
  <si>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</si>
  <si>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</si>
  <si>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</si>
  <si>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</si>
  <si>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</si>
  <si>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</si>
  <si>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</si>
  <si>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</si>
  <si>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</si>
  <si>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</si>
  <si>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</si>
  <si>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</si>
  <si>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</si>
  <si>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</si>
  <si>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</si>
  <si>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</si>
  <si>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</si>
  <si>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</si>
  <si>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</si>
  <si>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</si>
  <si>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</si>
  <si>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</si>
  <si>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</si>
  <si>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</si>
  <si>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</si>
  <si>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</si>
  <si>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</si>
  <si>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</si>
  <si>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</si>
  <si>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</si>
  <si>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</si>
  <si>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</si>
  <si>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</si>
  <si>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</si>
  <si>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</si>
  <si>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</si>
  <si>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</si>
  <si>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</si>
  <si>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</si>
  <si>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</si>
  <si>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</si>
  <si>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</si>
  <si>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</si>
  <si>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</si>
  <si>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</si>
  <si>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</si>
  <si>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</si>
  <si>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</si>
  <si>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</si>
  <si>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</si>
  <si>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</si>
  <si>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</si>
  <si>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</si>
  <si>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</si>
  <si>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</si>
  <si>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</si>
  <si>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</si>
  <si>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</si>
  <si>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</si>
  <si>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</si>
  <si>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</si>
  <si>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</si>
  <si>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</si>
  <si>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</si>
  <si>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</si>
  <si>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</si>
  <si>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</si>
  <si>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</si>
  <si>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</si>
  <si>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</si>
  <si>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</si>
  <si>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</si>
  <si>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</si>
  <si>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</si>
  <si>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</si>
  <si>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</si>
  <si>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</si>
  <si>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</si>
  <si>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</si>
  <si>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</si>
  <si>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</si>
  <si>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</si>
  <si>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</si>
  <si>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</si>
  <si>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</si>
  <si>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</si>
  <si>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</si>
  <si>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</si>
  <si>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</si>
  <si>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</si>
  <si>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</si>
  <si>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</si>
  <si>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</si>
  <si>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</si>
  <si>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</si>
  <si>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</si>
  <si>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</si>
  <si>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</si>
  <si>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</si>
  <si>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</si>
  <si>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</si>
  <si>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</si>
  <si>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</si>
  <si>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</si>
  <si>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</si>
  <si>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</si>
  <si>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</si>
  <si>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</si>
  <si>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</si>
  <si>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</si>
  <si>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</si>
  <si>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</si>
  <si>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</si>
  <si>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</si>
  <si>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</si>
  <si>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</si>
  <si>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</si>
  <si>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</si>
  <si>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</si>
  <si>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</si>
  <si>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</si>
  <si>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</si>
  <si>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</si>
  <si>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</si>
  <si>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</si>
  <si>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</si>
  <si>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</si>
  <si>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</si>
  <si>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</si>
  <si>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</si>
  <si>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</si>
  <si>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</si>
  <si>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</si>
  <si>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</si>
  <si>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</si>
  <si>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</si>
  <si>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</si>
  <si>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</si>
  <si>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</si>
  <si>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</si>
  <si>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</si>
  <si>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</si>
  <si>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</si>
  <si>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</si>
  <si>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</si>
  <si>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</si>
  <si>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</si>
  <si>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</si>
  <si>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</si>
  <si>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</si>
  <si>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</si>
  <si>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</si>
  <si>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</si>
  <si>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</si>
  <si>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</si>
  <si>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</si>
  <si>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</si>
  <si>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</si>
  <si>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</si>
  <si>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</si>
  <si>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</si>
  <si>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</si>
  <si>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</si>
  <si>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</si>
  <si>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</si>
  <si>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</si>
  <si>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</si>
  <si>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</si>
  <si>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</si>
  <si>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</si>
  <si>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</si>
  <si>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</si>
  <si>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</si>
  <si>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</si>
  <si>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</si>
  <si>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</si>
  <si>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</si>
  <si>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</si>
  <si>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</si>
  <si>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</si>
  <si>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</si>
  <si>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</si>
  <si>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</si>
  <si>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</si>
  <si>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</si>
  <si>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</si>
  <si>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</si>
  <si>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</si>
  <si>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</si>
  <si>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</si>
  <si>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</si>
  <si>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</si>
  <si>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</si>
  <si>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</si>
  <si>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</si>
  <si>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</si>
  <si>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</si>
  <si>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</si>
  <si>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</si>
  <si>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</si>
  <si>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</si>
  <si>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</si>
  <si>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</si>
  <si>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</si>
  <si>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</si>
  <si>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</si>
  <si>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</si>
  <si>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</si>
  <si>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</si>
  <si>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</si>
  <si>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</si>
  <si>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</si>
  <si>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</si>
  <si>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</si>
  <si>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</si>
  <si>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</si>
  <si>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</si>
  <si>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</si>
  <si>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</si>
  <si>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</si>
  <si>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</si>
  <si>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</si>
  <si>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</si>
  <si>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</si>
  <si>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</si>
  <si>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</si>
  <si>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</si>
  <si>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</si>
  <si>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</si>
  <si>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</si>
  <si>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</si>
  <si>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</si>
  <si>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</si>
  <si>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</si>
  <si>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</si>
  <si>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</si>
  <si>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</si>
  <si>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</si>
  <si>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</si>
  <si>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</si>
  <si>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</si>
  <si>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</si>
  <si>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</si>
  <si>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</si>
  <si>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</si>
  <si>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</si>
  <si>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</si>
  <si>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</si>
  <si>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</si>
  <si>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</si>
  <si>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</si>
  <si>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</si>
  <si>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</si>
  <si>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</si>
  <si>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</si>
  <si>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</si>
  <si>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</si>
  <si>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</si>
  <si>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</si>
  <si>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</si>
  <si>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</si>
  <si>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</si>
  <si>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</si>
  <si>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</si>
  <si>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</si>
  <si>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</si>
  <si>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</si>
  <si>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</si>
  <si>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</si>
  <si>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</si>
  <si>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</si>
  <si>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</si>
  <si>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</si>
  <si>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</si>
  <si>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</si>
  <si>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</si>
  <si>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</si>
  <si>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</si>
  <si>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</si>
  <si>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</si>
  <si>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</si>
  <si>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</si>
  <si>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</si>
  <si>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</si>
  <si>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</si>
  <si>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</si>
  <si>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</si>
  <si>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</si>
  <si>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</si>
  <si>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</si>
  <si>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</si>
  <si>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</si>
  <si>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</si>
  <si>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</si>
  <si>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</si>
  <si>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</si>
  <si>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</si>
  <si>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</si>
  <si>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</si>
  <si>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</si>
  <si>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</si>
  <si>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</si>
  <si>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</si>
  <si>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</si>
  <si>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</si>
  <si>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</si>
  <si>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</si>
  <si>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</si>
  <si>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</si>
  <si>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</si>
  <si>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</si>
  <si>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</si>
  <si>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</si>
  <si>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</si>
  <si>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</si>
  <si>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</si>
  <si>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</si>
  <si>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</si>
  <si>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</si>
  <si>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</si>
  <si>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</si>
  <si>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</si>
  <si>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</si>
  <si>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</si>
  <si>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</si>
  <si>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</si>
  <si>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</si>
  <si>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</si>
  <si>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</si>
  <si>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</si>
  <si>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</si>
  <si>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</si>
  <si>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</si>
  <si>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</si>
  <si>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</si>
  <si>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</si>
  <si>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</si>
  <si>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</si>
  <si>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</si>
  <si>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</si>
  <si>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</si>
  <si>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</si>
  <si>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</si>
  <si>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</si>
  <si>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</si>
  <si>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</si>
  <si>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</si>
  <si>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</si>
  <si>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</si>
  <si>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</si>
  <si>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</si>
  <si>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</si>
  <si>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</si>
  <si>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</si>
  <si>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</si>
  <si>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</si>
  <si>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</si>
  <si>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</si>
  <si>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</si>
  <si>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</si>
  <si>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</si>
  <si>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</si>
  <si>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</si>
  <si>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</si>
  <si>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</si>
  <si>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</si>
  <si>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</si>
  <si>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</si>
  <si>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</si>
  <si>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</si>
  <si>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</si>
  <si>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</si>
  <si>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</si>
  <si>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</si>
  <si>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</si>
  <si>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</si>
  <si>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</si>
  <si>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</si>
  <si>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</si>
  <si>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</si>
  <si>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</si>
  <si>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</si>
  <si>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</si>
  <si>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</si>
  <si>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</si>
  <si>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</si>
  <si>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</si>
  <si>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</si>
  <si>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</si>
  <si>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</si>
  <si>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</si>
  <si>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</si>
  <si>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</si>
  <si>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</si>
  <si>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</si>
  <si>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</si>
  <si>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</si>
  <si>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</si>
  <si>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</si>
  <si>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</si>
  <si>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</si>
  <si>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</si>
  <si>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</si>
  <si>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</si>
  <si>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</si>
  <si>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</si>
  <si>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</si>
  <si>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</si>
  <si>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</si>
  <si>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</si>
  <si>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</si>
  <si>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</si>
  <si>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</si>
  <si>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</si>
  <si>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</si>
  <si>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</si>
  <si>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</si>
  <si>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</si>
  <si>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</si>
  <si>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</si>
  <si>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</si>
  <si>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</si>
  <si>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</si>
  <si>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</si>
  <si>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</si>
  <si>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</si>
  <si>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</si>
  <si>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</si>
  <si>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</si>
  <si>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</si>
  <si>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</si>
  <si>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</si>
  <si>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</si>
  <si>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</si>
  <si>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</si>
  <si>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</si>
  <si>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</si>
  <si>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</si>
  <si>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</si>
  <si>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</si>
  <si>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</si>
  <si>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</si>
  <si>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</si>
  <si>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</si>
  <si>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</si>
  <si>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</si>
  <si>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</si>
  <si>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</si>
  <si>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</si>
  <si>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</si>
  <si>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</si>
  <si>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</si>
  <si>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</si>
  <si>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</si>
  <si>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</si>
  <si>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</si>
  <si>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</si>
  <si>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</si>
  <si>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</si>
  <si>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</si>
  <si>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</si>
  <si>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</si>
  <si>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</si>
  <si>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</si>
  <si>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</si>
  <si>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</si>
  <si>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</si>
  <si>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</si>
  <si>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</si>
  <si>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</si>
  <si>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</si>
  <si>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</si>
  <si>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</si>
  <si>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</si>
  <si>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</si>
  <si>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</si>
  <si>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</si>
  <si>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</si>
  <si>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</si>
  <si>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</si>
  <si>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</si>
  <si>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</si>
  <si>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</si>
  <si>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</si>
  <si>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</si>
  <si>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</si>
  <si>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</si>
  <si>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</si>
  <si>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</si>
  <si>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</si>
  <si>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</si>
  <si>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</si>
  <si>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</si>
  <si>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</si>
  <si>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</si>
  <si>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</si>
  <si>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</si>
  <si>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</si>
  <si>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</si>
  <si>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</si>
  <si>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</si>
  <si>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</si>
  <si>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</si>
  <si>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</si>
  <si>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</si>
  <si>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</si>
  <si>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</si>
  <si>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</si>
  <si>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</si>
  <si>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</si>
  <si>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</si>
  <si>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</si>
  <si>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</si>
  <si>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</si>
  <si>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</si>
  <si>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</si>
  <si>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</si>
  <si>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</si>
  <si>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</si>
  <si>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</si>
  <si>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</si>
  <si>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</si>
  <si>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</si>
  <si>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</si>
  <si>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</si>
  <si>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</si>
  <si>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</si>
  <si>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</si>
  <si>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</si>
  <si>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</si>
  <si>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</si>
  <si>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</si>
  <si>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</si>
  <si>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</si>
  <si>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</si>
  <si>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</si>
  <si>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</si>
  <si>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</si>
  <si>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</si>
  <si>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</si>
  <si>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</si>
  <si>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</si>
  <si>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</si>
  <si>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</si>
  <si>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</si>
  <si>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</si>
  <si>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</si>
  <si>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</si>
  <si>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</si>
  <si>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</si>
  <si>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</si>
  <si>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</si>
  <si>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</si>
  <si>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</si>
  <si>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</si>
  <si>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</si>
  <si>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</si>
  <si>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</si>
  <si>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</si>
  <si>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</si>
  <si>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</si>
  <si>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</si>
  <si>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</si>
  <si>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</si>
  <si>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</si>
  <si>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</si>
  <si>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</si>
  <si>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</si>
  <si>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</si>
  <si>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</si>
  <si>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</si>
  <si>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</si>
  <si>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</si>
  <si>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</si>
  <si>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</si>
  <si>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</si>
  <si>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</si>
  <si>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</si>
  <si>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</si>
  <si>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</si>
  <si>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</si>
  <si>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</si>
  <si>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</si>
  <si>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</si>
  <si>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</si>
  <si>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</si>
  <si>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</si>
  <si>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</si>
  <si>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</si>
  <si>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</si>
  <si>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</si>
  <si>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</si>
  <si>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</si>
  <si>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</si>
  <si>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</si>
  <si>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</si>
  <si>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</si>
  <si>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</si>
  <si>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</si>
  <si>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</si>
  <si>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</si>
  <si>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</si>
  <si>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</si>
  <si>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</si>
  <si>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</si>
  <si>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</si>
  <si>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</si>
  <si>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</si>
  <si>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</si>
  <si>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</si>
  <si>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</si>
  <si>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</si>
  <si>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</si>
  <si>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</si>
  <si>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</si>
  <si>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</si>
  <si>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</si>
  <si>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</si>
  <si>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</si>
  <si>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</si>
  <si>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</si>
  <si>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</si>
  <si>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</si>
  <si>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</si>
  <si>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</si>
  <si>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</si>
  <si>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</si>
  <si>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</si>
  <si>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</si>
  <si>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</si>
  <si>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</si>
  <si>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</si>
  <si>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</si>
  <si>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</si>
  <si>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</si>
  <si>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</si>
  <si>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</si>
  <si>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</si>
  <si>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</si>
  <si>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</si>
  <si>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</si>
  <si>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</si>
  <si>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</si>
  <si>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</si>
  <si>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</si>
  <si>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</si>
  <si>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</si>
  <si>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</si>
  <si>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</si>
  <si>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</si>
  <si>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</si>
  <si>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</si>
  <si>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</si>
  <si>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</si>
  <si>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</si>
  <si>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</si>
  <si>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</si>
  <si>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</si>
  <si>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</si>
  <si>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</si>
  <si>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</si>
  <si>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</si>
  <si>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</si>
  <si>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</si>
  <si>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</si>
  <si>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</si>
  <si>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</si>
  <si>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</si>
  <si>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</si>
  <si>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</si>
  <si>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</si>
  <si>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</si>
  <si>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</si>
  <si>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</si>
  <si>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</si>
  <si>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</si>
  <si>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</si>
  <si>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</si>
  <si>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</si>
  <si>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</si>
  <si>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</si>
  <si>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</si>
  <si>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</si>
  <si>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</si>
  <si>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</si>
  <si>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</si>
  <si>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</si>
  <si>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</si>
  <si>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</si>
  <si>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</si>
  <si>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</si>
  <si>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</si>
  <si>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</si>
  <si>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</si>
  <si>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</si>
  <si>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</si>
  <si>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</si>
  <si>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</si>
  <si>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</si>
  <si>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</si>
  <si>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</si>
  <si>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</si>
  <si>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</si>
  <si>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</si>
  <si>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</si>
  <si>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</si>
  <si>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</si>
  <si>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</si>
  <si>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</si>
  <si>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</si>
  <si>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</si>
  <si>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</si>
  <si>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</si>
  <si>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</si>
  <si>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</si>
  <si>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</si>
  <si>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</si>
  <si>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</si>
  <si>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</si>
  <si>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</si>
  <si>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</si>
  <si>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</si>
  <si>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</si>
  <si>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</si>
  <si>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</si>
  <si>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</si>
  <si>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</si>
  <si>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</si>
  <si>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</si>
  <si>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</si>
  <si>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</si>
  <si>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</si>
  <si>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</si>
  <si>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</si>
  <si>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</si>
  <si>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</si>
  <si>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</si>
  <si>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</si>
  <si>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</si>
  <si>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</si>
  <si>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</si>
  <si>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</si>
  <si>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</si>
  <si>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</si>
  <si>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</si>
  <si>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</si>
  <si>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</si>
  <si>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</si>
  <si>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</si>
  <si>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</si>
  <si>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</si>
  <si>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</si>
  <si>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</si>
  <si>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</si>
  <si>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</si>
  <si>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</si>
  <si>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</si>
  <si>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</si>
  <si>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</si>
  <si>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</si>
  <si>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</si>
  <si>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</si>
  <si>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</si>
  <si>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</si>
  <si>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</si>
  <si>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</si>
  <si>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</si>
  <si>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</si>
  <si>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</si>
  <si>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</si>
  <si>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</si>
  <si>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</si>
  <si>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</si>
  <si>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</si>
  <si>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</si>
  <si>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</si>
  <si>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</si>
  <si>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</si>
  <si>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</si>
  <si>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</si>
  <si>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</si>
  <si>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</si>
  <si>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</si>
  <si>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</si>
  <si>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</si>
  <si>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</si>
  <si>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</si>
  <si>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</si>
  <si>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</si>
  <si>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</si>
  <si>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</si>
  <si>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</si>
  <si>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</si>
  <si>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</si>
  <si>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</si>
  <si>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</si>
  <si>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</si>
  <si>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</si>
  <si>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</si>
  <si>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</si>
  <si>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</si>
  <si>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</si>
  <si>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</si>
  <si>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</si>
  <si>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</si>
  <si>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</si>
  <si>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</si>
  <si>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</si>
  <si>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</si>
  <si>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</si>
  <si>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</si>
  <si>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</si>
  <si>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</si>
  <si>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</si>
  <si>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</si>
  <si>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</si>
  <si>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</si>
  <si>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</si>
  <si>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</si>
  <si>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</si>
  <si>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</si>
  <si>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</si>
  <si>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</si>
  <si>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</si>
  <si>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</si>
  <si>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</si>
  <si>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</si>
  <si>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</si>
  <si>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</si>
  <si>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</si>
  <si>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</si>
  <si>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</si>
  <si>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</si>
  <si>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</si>
  <si>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</si>
  <si>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</si>
  <si>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</si>
  <si>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</si>
  <si>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</si>
  <si>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</si>
  <si>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</si>
  <si>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</si>
  <si>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</si>
  <si>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</si>
  <si>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</si>
  <si>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</si>
  <si>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</si>
  <si>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</si>
  <si>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</si>
  <si>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</si>
  <si>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</si>
  <si>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</si>
  <si>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</si>
  <si>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</si>
  <si>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</si>
  <si>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</si>
  <si>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</si>
  <si>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</si>
  <si>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</si>
  <si>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</si>
  <si>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</si>
  <si>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</si>
  <si>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</si>
  <si>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</si>
  <si>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</si>
  <si>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</si>
  <si>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</si>
  <si>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</si>
  <si>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</si>
  <si>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</si>
  <si>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</si>
  <si>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</si>
  <si>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</si>
  <si>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</si>
  <si>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</si>
  <si>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</si>
  <si>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</si>
  <si>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</si>
  <si>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</si>
  <si>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</si>
  <si>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</si>
  <si>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</si>
  <si>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</si>
  <si>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</si>
  <si>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</si>
  <si>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</si>
  <si>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</si>
  <si>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</si>
  <si>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</si>
  <si>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</si>
  <si>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</si>
  <si>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</si>
  <si>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</si>
  <si>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</si>
  <si>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</si>
  <si>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</si>
  <si>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</si>
  <si>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</si>
  <si>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</si>
  <si>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</si>
  <si>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</si>
  <si>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</si>
  <si>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</si>
  <si>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</si>
  <si>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</si>
  <si>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</si>
  <si>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</si>
  <si>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</si>
  <si>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</si>
  <si>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</si>
  <si>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</si>
  <si>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</si>
  <si>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</si>
  <si>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</si>
  <si>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</si>
  <si>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</si>
  <si>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</si>
  <si>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</si>
  <si>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</si>
  <si>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</si>
  <si>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</si>
  <si>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</si>
  <si>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</si>
  <si>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</si>
  <si>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</si>
  <si>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</si>
  <si>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</si>
  <si>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</si>
  <si>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</si>
  <si>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</si>
  <si>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</si>
  <si>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</si>
  <si>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</si>
  <si>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</si>
  <si>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</si>
  <si>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</si>
  <si>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</si>
  <si>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</si>
  <si>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</si>
  <si>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</si>
  <si>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</si>
  <si>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</si>
  <si>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</si>
  <si>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</si>
  <si>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</si>
  <si>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</si>
  <si>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</si>
  <si>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</si>
  <si>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</si>
  <si>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</si>
  <si>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</si>
  <si>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</si>
  <si>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</si>
  <si>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</si>
  <si>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</si>
  <si>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</si>
  <si>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</si>
  <si>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</si>
  <si>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</si>
  <si>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</si>
  <si>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</si>
  <si>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</si>
  <si>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</si>
  <si>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</si>
  <si>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</si>
  <si>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</si>
  <si>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</si>
  <si>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</si>
  <si>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</si>
  <si>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</si>
  <si>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</si>
  <si>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</si>
  <si>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</si>
  <si>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</si>
  <si>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</si>
  <si>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</si>
  <si>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</si>
  <si>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</si>
  <si>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</si>
  <si>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</si>
  <si>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</si>
  <si>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</si>
  <si>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</si>
  <si>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</si>
  <si>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</si>
  <si>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</si>
  <si>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</si>
  <si>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</si>
  <si>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</si>
  <si>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</si>
  <si>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</si>
  <si>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</si>
  <si>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</si>
  <si>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</si>
  <si>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</si>
  <si>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</si>
  <si>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</si>
  <si>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</si>
  <si>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</si>
  <si>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</si>
  <si>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</si>
  <si>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</si>
  <si>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</si>
  <si>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</si>
  <si>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</si>
  <si>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</si>
  <si>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</si>
  <si>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</si>
  <si>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</si>
  <si>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</si>
  <si>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</si>
  <si>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</si>
  <si>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</si>
  <si>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</si>
  <si>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</si>
  <si>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</si>
  <si>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</si>
  <si>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</si>
  <si>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</si>
  <si>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</si>
  <si>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</si>
  <si>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</si>
  <si>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</si>
  <si>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</si>
  <si>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</si>
  <si>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</si>
  <si>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</si>
  <si>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</si>
  <si>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</si>
  <si>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</si>
  <si>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</si>
  <si>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</si>
  <si>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</si>
  <si>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</si>
  <si>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</si>
  <si>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</si>
  <si>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</si>
  <si>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</si>
  <si>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</si>
  <si>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</si>
  <si>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</si>
  <si>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</si>
  <si>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</si>
  <si>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</si>
  <si>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</si>
  <si>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</si>
  <si>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</si>
  <si>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</si>
  <si>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</si>
  <si>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</si>
  <si>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</si>
  <si>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</si>
  <si>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</si>
  <si>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</si>
  <si>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</si>
  <si>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</si>
  <si>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</si>
  <si>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</si>
  <si>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</si>
  <si>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</si>
  <si>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</si>
  <si>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</si>
  <si>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</si>
  <si>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</si>
  <si>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</si>
  <si>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</si>
  <si>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</si>
  <si>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</si>
  <si>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</si>
  <si>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</si>
  <si>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</si>
  <si>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</si>
  <si>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</si>
  <si>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</si>
  <si>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</si>
  <si>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</si>
  <si>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</si>
  <si>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</si>
  <si>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</si>
  <si>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</si>
  <si>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</si>
  <si>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</si>
  <si>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</si>
  <si>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</si>
  <si>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</si>
  <si>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</si>
  <si>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</si>
  <si>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</si>
  <si>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</si>
  <si>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</si>
  <si>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</si>
  <si>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</si>
  <si>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</si>
  <si>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</si>
  <si>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</si>
  <si>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</si>
  <si>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</si>
  <si>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</si>
  <si>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</si>
  <si>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</si>
  <si>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</si>
  <si>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</si>
  <si>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</si>
  <si>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</si>
  <si>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</si>
  <si>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</si>
  <si>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</si>
  <si>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</si>
  <si>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</si>
  <si>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</si>
  <si>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</si>
  <si>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</si>
  <si>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</si>
  <si>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</si>
  <si>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</si>
  <si>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</si>
  <si>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</si>
  <si>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</si>
  <si>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</si>
  <si>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</si>
  <si>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</si>
  <si>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</si>
  <si>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</si>
  <si>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</si>
  <si>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</si>
  <si>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</si>
  <si>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</si>
  <si>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</si>
  <si>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</si>
  <si>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</si>
  <si>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</si>
  <si>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</si>
  <si>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</si>
  <si>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</si>
  <si>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</si>
  <si>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</si>
  <si>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</si>
  <si>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</si>
  <si>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</si>
  <si>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</si>
  <si>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</si>
  <si>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</si>
  <si>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</si>
  <si>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</si>
  <si>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</si>
  <si>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</si>
  <si>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</si>
  <si>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</si>
  <si>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</si>
  <si>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</si>
  <si>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</si>
  <si>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</si>
  <si>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</si>
  <si>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</si>
  <si>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</si>
  <si>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</si>
  <si>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</si>
  <si>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</si>
  <si>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</si>
  <si>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</si>
  <si>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</si>
  <si>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</si>
  <si>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</si>
  <si>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</si>
  <si>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</si>
  <si>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</si>
  <si>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</si>
  <si>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</si>
  <si>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</si>
  <si>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</si>
  <si>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</si>
  <si>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</si>
  <si>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</si>
  <si>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</si>
  <si>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</si>
  <si>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</si>
  <si>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</si>
  <si>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</si>
  <si>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</si>
  <si>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</si>
  <si>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</si>
  <si>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</si>
  <si>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</si>
  <si>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</si>
  <si>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</si>
  <si>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</si>
  <si>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</si>
  <si>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</si>
  <si>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</si>
  <si>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</si>
  <si>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</si>
  <si>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</si>
  <si>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</si>
  <si>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</si>
  <si>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</si>
  <si>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</si>
  <si>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</si>
  <si>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</si>
  <si>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</si>
  <si>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</si>
  <si>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</si>
  <si>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</si>
  <si>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</si>
  <si>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</si>
  <si>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</si>
  <si>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</si>
  <si>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</si>
  <si>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</si>
  <si>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</si>
  <si>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</si>
  <si>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</si>
  <si>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</si>
  <si>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</si>
  <si>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</si>
  <si>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</si>
  <si>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</si>
  <si>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</si>
  <si>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</si>
  <si>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</si>
  <si>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</si>
  <si>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</si>
  <si>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</si>
  <si>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</si>
  <si>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</si>
  <si>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</si>
  <si>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</si>
  <si>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</si>
  <si>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</si>
  <si>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</si>
  <si>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</si>
  <si>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</si>
  <si>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</si>
  <si>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</si>
  <si>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</si>
  <si>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</si>
  <si>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</si>
  <si>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</si>
  <si>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</si>
  <si>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</si>
  <si>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</si>
  <si>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</si>
  <si>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</si>
  <si>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</si>
  <si>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</si>
  <si>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</si>
  <si>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</si>
  <si>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</si>
  <si>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</si>
  <si>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</si>
  <si>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</si>
  <si>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</si>
  <si>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</si>
  <si>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</si>
  <si>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</si>
  <si>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</si>
  <si>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</si>
  <si>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</si>
  <si>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</si>
  <si>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</si>
  <si>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</si>
  <si>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</si>
  <si>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</si>
  <si>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</si>
  <si>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</si>
  <si>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</si>
  <si>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</si>
  <si>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</si>
  <si>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</si>
  <si>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</si>
  <si>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</si>
  <si>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</si>
  <si>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</si>
  <si>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</si>
  <si>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</si>
  <si>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</si>
  <si>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</si>
  <si>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</si>
  <si>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</si>
  <si>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</si>
  <si>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</si>
  <si>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</si>
  <si>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</si>
  <si>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</si>
  <si>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</si>
  <si>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</si>
  <si>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</si>
  <si>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</si>
  <si>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</si>
  <si>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</si>
  <si>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</si>
  <si>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</si>
  <si>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</si>
  <si>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</si>
  <si>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</si>
  <si>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</si>
  <si>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</si>
  <si>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</si>
  <si>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</si>
  <si>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</si>
  <si>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</si>
  <si>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</si>
  <si>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</si>
  <si>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</si>
  <si>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</si>
  <si>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</si>
  <si>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</si>
  <si>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</si>
  <si>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</si>
  <si>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</si>
  <si>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</si>
  <si>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</si>
  <si>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</si>
  <si>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</si>
  <si>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</si>
  <si>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</si>
  <si>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</si>
  <si>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</si>
  <si>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</si>
  <si>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</si>
  <si>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</si>
  <si>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</si>
  <si>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</si>
  <si>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</si>
  <si>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</si>
  <si>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</si>
  <si>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</si>
  <si>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</si>
  <si>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</si>
  <si>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</si>
  <si>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</si>
  <si>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</si>
  <si>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</si>
  <si>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</si>
  <si>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</si>
  <si>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</si>
  <si>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</si>
  <si>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</si>
  <si>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</si>
  <si>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</si>
  <si>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</si>
  <si>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</si>
  <si>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</si>
  <si>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</si>
  <si>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</si>
  <si>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</si>
  <si>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</si>
  <si>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</si>
  <si>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</si>
  <si>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</si>
  <si>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</si>
  <si>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</si>
  <si>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</si>
  <si>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</si>
  <si>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</si>
  <si>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</si>
  <si>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</si>
  <si>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</si>
  <si>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</si>
  <si>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</si>
  <si>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</si>
  <si>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</si>
  <si>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</si>
  <si>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</si>
  <si>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</si>
  <si>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</si>
  <si>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</si>
  <si>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</si>
  <si>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</si>
  <si>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</si>
  <si>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</si>
  <si>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</si>
  <si>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</si>
  <si>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</si>
  <si>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</si>
  <si>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</si>
  <si>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</si>
  <si>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</si>
  <si>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</si>
  <si>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</si>
  <si>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</si>
  <si>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</si>
  <si>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</si>
  <si>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</si>
  <si>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</si>
  <si>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</si>
  <si>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</si>
  <si>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</si>
  <si>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</si>
  <si>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</si>
  <si>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</si>
  <si>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</si>
  <si>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</si>
  <si>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</si>
  <si>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</si>
  <si>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</si>
  <si>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</si>
  <si>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</si>
  <si>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</si>
  <si>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</si>
  <si>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</si>
  <si>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</si>
  <si>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</si>
  <si>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</si>
  <si>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</si>
  <si>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</si>
  <si>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</si>
  <si>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</si>
  <si>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</si>
  <si>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</si>
  <si>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</si>
  <si>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</si>
  <si>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</si>
  <si>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</si>
  <si>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</si>
  <si>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</si>
  <si>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</si>
  <si>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</si>
  <si>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</si>
  <si>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</si>
  <si>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</si>
  <si>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</si>
  <si>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</si>
  <si>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</si>
  <si>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</si>
  <si>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</si>
  <si>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</si>
  <si>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</si>
  <si>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</si>
  <si>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</si>
  <si>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</si>
  <si>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</si>
  <si>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</si>
  <si>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</si>
  <si>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</si>
  <si>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</si>
  <si>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</si>
  <si>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</si>
  <si>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</si>
  <si>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</si>
  <si>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</si>
  <si>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</si>
  <si>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</si>
  <si>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</si>
  <si>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</si>
  <si>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</si>
  <si>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</si>
  <si>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</si>
  <si>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</si>
  <si>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</si>
  <si>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</si>
  <si>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</si>
  <si>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</si>
  <si>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</si>
  <si>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</si>
  <si>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</si>
  <si>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</si>
  <si>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</si>
  <si>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</si>
  <si>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</si>
  <si>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</si>
  <si>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</si>
  <si>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</si>
  <si>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</si>
  <si>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</si>
  <si>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</si>
  <si>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</si>
  <si>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</si>
  <si>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</si>
  <si>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</si>
  <si>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</si>
  <si>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</si>
  <si>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</si>
  <si>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</si>
  <si>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</si>
  <si>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</si>
  <si>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</si>
  <si>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</si>
  <si>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</si>
  <si>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</si>
  <si>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</si>
  <si>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</si>
  <si>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</si>
  <si>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</si>
  <si>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</si>
  <si>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</si>
  <si>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</si>
  <si>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</si>
  <si>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</si>
  <si>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</si>
  <si>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</si>
  <si>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</si>
  <si>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</si>
  <si>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</si>
  <si>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</si>
  <si>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</si>
  <si>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</si>
  <si>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</si>
  <si>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</si>
  <si>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</si>
  <si>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</si>
  <si>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</si>
  <si>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</si>
  <si>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</si>
  <si>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</si>
  <si>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</si>
  <si>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</si>
  <si>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</si>
  <si>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</si>
  <si>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</si>
  <si>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</si>
  <si>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</si>
  <si>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</si>
  <si>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</si>
  <si>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</si>
  <si>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</si>
  <si>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</si>
  <si>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</si>
  <si>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</si>
  <si>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</si>
  <si>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</si>
  <si>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</si>
  <si>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</si>
  <si>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</si>
  <si>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</si>
  <si>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</si>
  <si>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</si>
  <si>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</si>
  <si>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</si>
  <si>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</si>
  <si>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</si>
  <si>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</si>
  <si>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</si>
  <si>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</si>
  <si>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</si>
  <si>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</si>
  <si>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</si>
  <si>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</si>
  <si>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</si>
  <si>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</si>
  <si>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</si>
  <si>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</si>
  <si>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</si>
  <si>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</si>
  <si>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</si>
  <si>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</si>
  <si>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</si>
  <si>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</si>
  <si>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</si>
  <si>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</si>
  <si>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</si>
  <si>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</si>
  <si>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</si>
  <si>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</si>
  <si>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</si>
  <si>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</si>
  <si>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</si>
  <si>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</si>
  <si>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</si>
  <si>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</si>
  <si>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</si>
  <si>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</si>
  <si>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</si>
  <si>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</si>
  <si>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</si>
  <si>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</si>
  <si>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</si>
  <si>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</si>
  <si>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</si>
  <si>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</si>
  <si>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</si>
  <si>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</si>
  <si>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</si>
  <si>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</si>
  <si>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</si>
  <si>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</si>
  <si>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</si>
  <si>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</si>
  <si>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</si>
  <si>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</si>
  <si>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</si>
  <si>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</si>
  <si>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</si>
  <si>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</si>
  <si>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</si>
  <si>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</si>
  <si>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</si>
  <si>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</si>
  <si>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</si>
  <si>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</si>
  <si>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</si>
  <si>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</si>
  <si>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</si>
  <si>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</si>
  <si>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</si>
  <si>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</si>
  <si>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</si>
  <si>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</si>
  <si>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</si>
  <si>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</si>
  <si>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</si>
  <si>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</si>
  <si>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</si>
  <si>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</si>
  <si>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</si>
  <si>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</si>
  <si>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</si>
  <si>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</si>
  <si>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</si>
  <si>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</si>
  <si>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</si>
  <si>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</si>
  <si>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</si>
  <si>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</si>
  <si>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</si>
  <si>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</si>
  <si>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</si>
  <si>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</si>
  <si>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</si>
  <si>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</si>
  <si>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</si>
  <si>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</si>
  <si>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</si>
  <si>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</si>
  <si>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</si>
  <si>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</si>
  <si>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</si>
  <si>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</si>
  <si>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</si>
  <si>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</si>
  <si>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</si>
  <si>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</si>
  <si>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</si>
  <si>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</si>
  <si>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</si>
  <si>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</si>
  <si>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</si>
  <si>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</si>
  <si>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</si>
  <si>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</si>
  <si>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</si>
  <si>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</si>
  <si>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</si>
  <si>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</si>
  <si>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</si>
  <si>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</si>
  <si>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</si>
  <si>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</si>
  <si>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</si>
  <si>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</si>
  <si>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</si>
  <si>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</si>
  <si>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</si>
  <si>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</si>
  <si>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</si>
  <si>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</si>
  <si>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</si>
  <si>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</si>
  <si>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</si>
  <si>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</si>
  <si>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</si>
  <si>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</si>
  <si>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</si>
  <si>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</si>
  <si>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</si>
  <si>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</si>
  <si>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</si>
  <si>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</si>
  <si>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</si>
  <si>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</si>
  <si>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</si>
  <si>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</si>
  <si>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</si>
  <si>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</si>
  <si>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</si>
  <si>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</si>
  <si>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</si>
  <si>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</si>
  <si>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</si>
  <si>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</si>
  <si>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</si>
  <si>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</si>
  <si>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</si>
  <si>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</si>
  <si>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</si>
  <si>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</si>
  <si>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</si>
  <si>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</si>
  <si>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</si>
  <si>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</si>
  <si>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</si>
  <si>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</si>
  <si>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</si>
  <si>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</si>
  <si>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</si>
  <si>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</si>
  <si>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</si>
  <si>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</si>
  <si>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</si>
  <si>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</si>
  <si>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</si>
  <si>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</si>
  <si>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</si>
  <si>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</si>
  <si>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</si>
  <si>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</si>
  <si>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</si>
  <si>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</si>
  <si>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</si>
  <si>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</si>
  <si>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</si>
  <si>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</si>
  <si>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</si>
  <si>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</si>
  <si>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</si>
  <si>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</si>
  <si>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</si>
  <si>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</si>
  <si>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</si>
  <si>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</si>
  <si>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</si>
  <si>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</si>
  <si>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</si>
  <si>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</si>
  <si>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</si>
  <si>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</si>
  <si>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</si>
  <si>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</si>
  <si>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</si>
  <si>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</si>
  <si>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</si>
  <si>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</si>
  <si>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</si>
  <si>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</si>
  <si>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</si>
  <si>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</si>
  <si>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</si>
  <si>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</si>
  <si>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</si>
  <si>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</si>
  <si>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</si>
  <si>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</si>
  <si>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</si>
  <si>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</si>
  <si>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</si>
  <si>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</si>
  <si>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</si>
  <si>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</si>
  <si>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</si>
  <si>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</si>
  <si>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</si>
  <si>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</si>
  <si>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</si>
  <si>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</si>
  <si>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</si>
  <si>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</si>
  <si>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</si>
  <si>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</si>
  <si>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</si>
  <si>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</si>
  <si>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</si>
  <si>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</si>
  <si>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</si>
  <si>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</si>
  <si>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</si>
  <si>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</si>
  <si>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</si>
  <si>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</si>
  <si>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</si>
  <si>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</si>
  <si>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</si>
  <si>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</si>
  <si>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</si>
  <si>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</si>
  <si>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</si>
  <si>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</si>
  <si>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</si>
  <si>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</si>
  <si>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</si>
  <si>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</si>
  <si>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</si>
  <si>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</si>
  <si>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</si>
  <si>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</si>
  <si>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</si>
  <si>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</si>
  <si>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</si>
  <si>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</si>
  <si>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</si>
  <si>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</si>
  <si>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</si>
  <si>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</si>
  <si>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</si>
  <si>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</si>
  <si>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</si>
  <si>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</si>
  <si>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</si>
  <si>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</si>
  <si>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</si>
  <si>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</si>
  <si>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</si>
  <si>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</si>
  <si>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</si>
  <si>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</si>
  <si>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</si>
  <si>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</si>
  <si>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</si>
  <si>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</si>
  <si>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</si>
  <si>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</si>
  <si>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</si>
  <si>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</si>
  <si>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</si>
  <si>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</si>
  <si>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</si>
  <si>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</si>
  <si>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</si>
  <si>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</si>
  <si>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</si>
  <si>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</si>
  <si>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</si>
  <si>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</si>
  <si>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</si>
  <si>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</si>
  <si>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</si>
  <si>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</si>
  <si>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</si>
  <si>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</si>
  <si>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</si>
  <si>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</si>
  <si>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</si>
  <si>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</si>
  <si>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</si>
  <si>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</si>
  <si>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</si>
  <si>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</si>
  <si>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</si>
  <si>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</si>
  <si>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</si>
  <si>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</si>
  <si>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</si>
  <si>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</si>
  <si>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</si>
  <si>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</si>
  <si>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</si>
  <si>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</si>
  <si>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</si>
  <si>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</si>
  <si>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</si>
  <si>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</si>
  <si>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</si>
  <si>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</si>
  <si>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</si>
  <si>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</si>
  <si>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</si>
  <si>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</si>
  <si>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</si>
  <si>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</si>
  <si>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</si>
  <si>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</si>
  <si>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</si>
  <si>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</si>
  <si>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</si>
  <si>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</si>
  <si>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</si>
  <si>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</si>
  <si>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</si>
  <si>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</si>
  <si>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</si>
  <si>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</si>
  <si>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</si>
  <si>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</si>
  <si>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</si>
  <si>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</si>
  <si>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</si>
  <si>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</si>
  <si>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</si>
  <si>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</si>
  <si>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</si>
  <si>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</si>
  <si>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</si>
  <si>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</si>
  <si>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</si>
  <si>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</si>
  <si>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</si>
  <si>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</si>
  <si>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</si>
  <si>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</si>
  <si>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</si>
  <si>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</si>
  <si>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</si>
  <si>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</si>
  <si>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</si>
  <si>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</si>
  <si>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</si>
  <si>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</si>
  <si>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</si>
  <si>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</si>
  <si>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</si>
  <si>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</si>
  <si>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</si>
  <si>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</si>
  <si>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</si>
  <si>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</si>
  <si>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</si>
  <si>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</si>
  <si>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</si>
  <si>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</si>
  <si>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</si>
  <si>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</si>
  <si>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</si>
  <si>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</si>
  <si>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</si>
  <si>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</si>
  <si>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</si>
  <si>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</si>
  <si>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</si>
  <si>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</si>
  <si>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</si>
  <si>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</si>
  <si>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</si>
  <si>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</si>
  <si>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</si>
  <si>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</si>
  <si>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</si>
  <si>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</si>
  <si>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</si>
  <si>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</si>
  <si>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</si>
  <si>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</si>
  <si>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</si>
  <si>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</si>
  <si>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</si>
  <si>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</si>
  <si>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</si>
  <si>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</si>
  <si>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</si>
  <si>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</si>
  <si>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</si>
  <si>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</si>
  <si>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</si>
  <si>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</si>
  <si>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</si>
  <si>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</si>
  <si>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</si>
  <si>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</si>
  <si>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</si>
  <si>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</si>
  <si>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</si>
  <si>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</si>
  <si>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</si>
  <si>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</si>
  <si>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</si>
  <si>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</si>
  <si>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</si>
  <si>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</si>
  <si>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</si>
  <si>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</si>
  <si>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</si>
  <si>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</si>
  <si>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</si>
  <si>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</si>
  <si>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</si>
  <si>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</si>
  <si>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</si>
  <si>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</si>
  <si>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</si>
  <si>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</si>
  <si>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</si>
  <si>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</si>
  <si>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</si>
  <si>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</si>
  <si>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</si>
  <si>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</si>
  <si>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</si>
  <si>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</si>
  <si>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</si>
  <si>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</si>
  <si>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</si>
  <si>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</si>
  <si>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</si>
  <si>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</si>
  <si>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</si>
  <si>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</si>
  <si>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</si>
  <si>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</si>
  <si>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</si>
  <si>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</si>
  <si>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</si>
  <si>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</si>
  <si>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</si>
  <si>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</si>
  <si>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</si>
  <si>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</si>
  <si>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</si>
  <si>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</si>
  <si>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</si>
  <si>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</si>
  <si>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</si>
  <si>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</si>
  <si>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</si>
  <si>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</si>
  <si>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</si>
  <si>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</si>
  <si>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</si>
  <si>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</si>
  <si>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</si>
  <si>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</si>
  <si>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</si>
  <si>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</si>
  <si>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</si>
  <si>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</si>
  <si>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</si>
  <si>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</si>
  <si>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</si>
  <si>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</si>
  <si>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</si>
  <si>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</si>
  <si>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</si>
  <si>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</si>
  <si>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</si>
  <si>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</si>
  <si>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</si>
  <si>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</si>
  <si>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</si>
  <si>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</si>
  <si>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</si>
  <si>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</si>
  <si>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</si>
  <si>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</si>
  <si>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</si>
  <si>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</si>
  <si>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</si>
  <si>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</si>
  <si>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</si>
  <si>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</si>
  <si>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</si>
  <si>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</si>
  <si>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</si>
  <si>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</si>
  <si>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</si>
  <si>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</si>
  <si>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</si>
  <si>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</si>
  <si>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</si>
  <si>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</si>
  <si>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</si>
  <si>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</si>
  <si>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</si>
  <si>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</si>
  <si>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</si>
  <si>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</si>
  <si>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</si>
  <si>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</si>
  <si>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</si>
  <si>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</si>
  <si>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</si>
  <si>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</si>
  <si>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</si>
  <si>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</si>
  <si>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</si>
  <si>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</si>
  <si>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</si>
  <si>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</si>
  <si>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</si>
  <si>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</si>
  <si>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</si>
  <si>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</si>
  <si>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</si>
  <si>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</si>
  <si>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</si>
  <si>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</si>
  <si>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</si>
  <si>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</si>
  <si>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</si>
  <si>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</si>
  <si>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</si>
  <si>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</si>
  <si>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</si>
  <si>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</si>
  <si>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</si>
  <si>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</si>
  <si>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</si>
  <si>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</si>
  <si>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</si>
  <si>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</si>
  <si>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</si>
  <si>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</si>
  <si>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</si>
  <si>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</si>
  <si>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</si>
  <si>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</si>
  <si>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</si>
  <si>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</si>
  <si>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</si>
  <si>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</si>
  <si>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</si>
  <si>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</si>
  <si>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</si>
  <si>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</si>
  <si>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</si>
  <si>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</si>
  <si>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</si>
  <si>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</si>
  <si>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</si>
  <si>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</si>
  <si>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</si>
  <si>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</si>
  <si>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</si>
  <si>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</si>
  <si>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</si>
  <si>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</si>
  <si>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</si>
  <si>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</si>
  <si>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</si>
  <si>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</si>
  <si>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</si>
  <si>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</si>
  <si>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</si>
  <si>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</si>
  <si>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</si>
  <si>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</si>
  <si>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</si>
  <si>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</si>
  <si>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</si>
  <si>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</si>
  <si>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</si>
  <si>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</si>
  <si>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</si>
  <si>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</si>
  <si>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</si>
  <si>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</si>
  <si>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</si>
  <si>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</si>
  <si>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</si>
  <si>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</si>
  <si>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</si>
  <si>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</si>
  <si>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</si>
  <si>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</si>
  <si>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</si>
  <si>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</si>
  <si>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</si>
  <si>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</si>
  <si>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</si>
  <si>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</si>
  <si>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</si>
  <si>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</si>
  <si>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</si>
  <si>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</si>
  <si>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</si>
  <si>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</si>
  <si>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</si>
  <si>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</si>
  <si>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</si>
  <si>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</si>
  <si>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</si>
  <si>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</si>
  <si>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</si>
  <si>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</si>
  <si>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</si>
  <si>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</si>
  <si>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</si>
  <si>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</si>
  <si>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</si>
  <si>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</si>
  <si>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</si>
  <si>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</si>
  <si>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</si>
  <si>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</si>
  <si>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</si>
  <si>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</si>
  <si>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</si>
  <si>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</si>
  <si>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</si>
  <si>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</si>
  <si>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</si>
  <si>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</si>
  <si>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</si>
  <si>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</si>
  <si>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</si>
  <si>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</si>
  <si>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</si>
  <si>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</si>
  <si>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</si>
  <si>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</si>
  <si>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</si>
  <si>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</si>
  <si>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</si>
  <si>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</si>
  <si>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</si>
  <si>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</si>
  <si>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</si>
  <si>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</si>
  <si>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</si>
  <si>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</si>
  <si>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</si>
  <si>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</si>
  <si>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</si>
  <si>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</si>
  <si>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</si>
  <si>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</si>
  <si>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</si>
  <si>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</si>
  <si>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</si>
  <si>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</si>
  <si>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</si>
  <si>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</si>
  <si>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</si>
  <si>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</si>
  <si>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</si>
  <si>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</si>
  <si>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</si>
  <si>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</si>
  <si>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</si>
  <si>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</si>
  <si>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</si>
  <si>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</si>
  <si>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</si>
  <si>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</si>
  <si>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</si>
  <si>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</si>
  <si>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</si>
  <si>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</si>
  <si>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</si>
  <si>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</si>
  <si>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</si>
  <si>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</si>
  <si>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</si>
  <si>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</si>
  <si>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</si>
  <si>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</si>
  <si>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</si>
  <si>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</si>
  <si>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</si>
  <si>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</si>
  <si>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</si>
  <si>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</si>
  <si>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</si>
  <si>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</si>
  <si>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</si>
  <si>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</si>
  <si>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</si>
  <si>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</si>
  <si>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</si>
  <si>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</si>
  <si>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</si>
  <si>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</si>
  <si>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</si>
  <si>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</si>
  <si>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</si>
  <si>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</si>
  <si>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</si>
  <si>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</si>
  <si>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</si>
  <si>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</si>
  <si>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</si>
  <si>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</si>
  <si>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</si>
  <si>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</si>
  <si>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</si>
  <si>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</si>
  <si>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</si>
  <si>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</si>
  <si>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</si>
  <si>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</si>
  <si>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</si>
  <si>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</si>
  <si>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</si>
  <si>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</si>
  <si>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</si>
  <si>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</si>
  <si>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</si>
  <si>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</si>
  <si>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</si>
  <si>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</si>
  <si>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</si>
  <si>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</si>
  <si>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</si>
  <si>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</si>
  <si>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</si>
  <si>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</si>
  <si>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</si>
  <si>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</si>
  <si>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</si>
  <si>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</si>
  <si>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</si>
  <si>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</si>
  <si>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</si>
  <si>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</si>
  <si>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</si>
  <si>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</si>
  <si>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</si>
  <si>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</si>
  <si>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</si>
  <si>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</si>
  <si>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</si>
  <si>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</si>
  <si>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</si>
  <si>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</si>
  <si>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</si>
  <si>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</si>
  <si>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</si>
  <si>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</si>
  <si>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</si>
  <si>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</si>
  <si>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</si>
  <si>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</si>
  <si>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</si>
  <si>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</si>
  <si>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</si>
  <si>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</si>
  <si>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</si>
  <si>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</si>
  <si>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</si>
  <si>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</si>
  <si>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</si>
  <si>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</si>
  <si>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</si>
  <si>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</si>
  <si>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</si>
  <si>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</si>
  <si>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</si>
  <si>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</si>
  <si>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</si>
  <si>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</si>
  <si>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</si>
  <si>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</si>
  <si>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</si>
  <si>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</si>
  <si>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</si>
  <si>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</si>
  <si>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</si>
  <si>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</si>
  <si>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</si>
  <si>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</si>
  <si>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</si>
  <si>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</si>
  <si>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</si>
  <si>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</si>
  <si>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</si>
  <si>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</si>
  <si>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</si>
  <si>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</si>
  <si>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</si>
  <si>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</si>
  <si>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</si>
  <si>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</si>
  <si>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</si>
  <si>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</si>
  <si>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</si>
  <si>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</si>
  <si>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</si>
  <si>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</si>
  <si>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</si>
  <si>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</si>
  <si>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</si>
  <si>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</si>
  <si>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</si>
  <si>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</si>
  <si>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</si>
  <si>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</si>
  <si>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</si>
  <si>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</si>
  <si>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</si>
  <si>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</si>
  <si>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</si>
  <si>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</si>
  <si>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</si>
  <si>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</si>
  <si>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</si>
  <si>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</si>
  <si>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</si>
  <si>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</si>
  <si>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</si>
  <si>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</si>
  <si>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</si>
  <si>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</si>
  <si>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</si>
  <si>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</si>
  <si>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</si>
  <si>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</si>
  <si>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</si>
  <si>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</si>
  <si>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</si>
  <si>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</si>
  <si>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</si>
  <si>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</si>
  <si>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</si>
  <si>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</si>
  <si>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</si>
  <si>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</si>
  <si>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</si>
  <si>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</si>
  <si>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</si>
  <si>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</si>
  <si>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</si>
  <si>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</si>
  <si>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</si>
  <si>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</si>
  <si>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</si>
  <si>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</si>
  <si>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</si>
  <si>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</si>
  <si>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</si>
  <si>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</si>
  <si>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</si>
  <si>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</si>
  <si>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</si>
  <si>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</si>
  <si>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</si>
  <si>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</si>
  <si>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</si>
  <si>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</si>
  <si>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</si>
  <si>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</si>
  <si>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</si>
  <si>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</si>
  <si>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</si>
  <si>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</si>
  <si>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</si>
  <si>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</si>
  <si>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</si>
  <si>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</si>
  <si>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</si>
  <si>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</si>
  <si>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</si>
  <si>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</si>
  <si>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</si>
  <si>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</si>
  <si>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</si>
  <si>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</si>
  <si>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</si>
  <si>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</si>
  <si>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</si>
  <si>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</si>
  <si>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</si>
  <si>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</si>
  <si>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</si>
  <si>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</si>
  <si>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</si>
  <si>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</si>
  <si>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</si>
  <si>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</si>
  <si>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</si>
  <si>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</si>
  <si>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</si>
  <si>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</si>
  <si>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</si>
  <si>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</si>
  <si>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</si>
  <si>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</si>
  <si>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</si>
  <si>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</si>
  <si>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</si>
  <si>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</si>
  <si>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</si>
  <si>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</si>
  <si>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</si>
  <si>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</si>
  <si>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</si>
  <si>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</si>
  <si>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</si>
  <si>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</si>
  <si>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</si>
  <si>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</si>
  <si>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</si>
  <si>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</si>
  <si>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</si>
  <si>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</si>
  <si>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</si>
  <si>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</si>
  <si>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</si>
  <si>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</si>
  <si>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</si>
  <si>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</si>
  <si>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</si>
  <si>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</si>
  <si>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</si>
  <si>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</si>
  <si>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</si>
  <si>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</si>
  <si>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</si>
  <si>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</si>
  <si>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</si>
  <si>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</si>
  <si>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</si>
  <si>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</si>
  <si>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</si>
  <si>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</si>
  <si>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</si>
  <si>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</si>
  <si>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</si>
  <si>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</si>
  <si>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</si>
  <si>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</si>
  <si>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</si>
  <si>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</si>
  <si>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</si>
  <si>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</si>
  <si>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</si>
  <si>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</si>
  <si>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</si>
  <si>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</si>
  <si>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</si>
  <si>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</si>
  <si>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</si>
  <si>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</si>
  <si>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</si>
  <si>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</si>
  <si>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</si>
  <si>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</si>
  <si>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</si>
  <si>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</si>
  <si>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</si>
  <si>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</si>
  <si>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</si>
  <si>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</si>
  <si>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</si>
  <si>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</si>
  <si>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</si>
  <si>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</si>
  <si>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</si>
  <si>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</si>
  <si>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</si>
  <si>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</si>
  <si>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</si>
  <si>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</si>
  <si>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</si>
  <si>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</si>
  <si>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</si>
  <si>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</si>
  <si>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</si>
  <si>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</si>
  <si>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</si>
  <si>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</si>
  <si>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</si>
  <si>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</si>
  <si>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</si>
  <si>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</si>
  <si>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</si>
  <si>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</si>
  <si>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</si>
  <si>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</si>
  <si>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</si>
  <si>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</si>
  <si>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</si>
  <si>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</si>
  <si>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</si>
  <si>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</si>
  <si>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</si>
  <si>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</si>
  <si>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</si>
  <si>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</si>
  <si>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</si>
  <si>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</si>
  <si>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</si>
  <si>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</si>
  <si>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</si>
  <si>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</si>
  <si>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</si>
  <si>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</si>
  <si>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</si>
  <si>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</si>
  <si>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</si>
  <si>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</si>
  <si>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</si>
  <si>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</si>
  <si>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</si>
  <si>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</si>
  <si>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</si>
  <si>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</si>
  <si>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</si>
  <si>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</si>
  <si>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</si>
  <si>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</si>
  <si>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</si>
  <si>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</si>
  <si>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</si>
  <si>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</si>
  <si>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</si>
  <si>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</si>
  <si>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</si>
  <si>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</si>
  <si>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</si>
  <si>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</si>
  <si>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</si>
  <si>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</si>
  <si>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</si>
  <si>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</si>
  <si>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</si>
  <si>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</si>
  <si>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</si>
  <si>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</si>
  <si>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</si>
  <si>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</si>
  <si>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</si>
  <si>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</si>
  <si>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</si>
  <si>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</si>
  <si>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</si>
  <si>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</si>
  <si>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</si>
  <si>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</si>
  <si>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</si>
  <si>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</si>
  <si>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</si>
  <si>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</si>
  <si>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</si>
  <si>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</si>
  <si>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</si>
  <si>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</si>
  <si>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</si>
  <si>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</si>
  <si>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</si>
  <si>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</si>
  <si>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</si>
  <si>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</si>
  <si>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</si>
  <si>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</si>
  <si>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</si>
  <si>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</si>
  <si>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</si>
  <si>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</si>
  <si>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</si>
  <si>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</si>
  <si>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</si>
  <si>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</si>
  <si>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</si>
  <si>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</si>
  <si>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</si>
  <si>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</si>
  <si>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</si>
  <si>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</si>
  <si>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</si>
  <si>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</si>
  <si>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</si>
  <si>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</si>
  <si>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</si>
  <si>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</si>
  <si>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</si>
  <si>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</si>
  <si>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</si>
  <si>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</si>
  <si>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</si>
  <si>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</si>
  <si>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</si>
  <si>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</si>
  <si>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</si>
  <si>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</si>
  <si>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</si>
  <si>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</si>
  <si>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</si>
  <si>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</si>
  <si>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</si>
  <si>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</si>
  <si>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</si>
  <si>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</si>
  <si>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</si>
  <si>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</si>
  <si>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</si>
  <si>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</si>
  <si>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</si>
  <si>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</si>
  <si>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</si>
  <si>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</si>
  <si>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</si>
  <si>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</si>
  <si>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</si>
  <si>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</si>
  <si>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</si>
  <si>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</si>
  <si>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</si>
  <si>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</si>
  <si>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</si>
  <si>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</si>
  <si>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</si>
  <si>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</si>
  <si>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</si>
  <si>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</si>
  <si>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</si>
  <si>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</si>
  <si>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</si>
  <si>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</si>
  <si>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</si>
  <si>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</si>
  <si>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</si>
  <si>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</si>
  <si>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</si>
  <si>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</si>
  <si>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</si>
  <si>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</si>
  <si>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</si>
  <si>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</si>
  <si>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</si>
  <si>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</si>
  <si>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</si>
  <si>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</si>
  <si>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</si>
  <si>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</si>
  <si>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</si>
  <si>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</si>
  <si>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</si>
  <si>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</si>
  <si>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</si>
  <si>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</si>
  <si>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</si>
  <si>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</si>
  <si>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</si>
  <si>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</si>
  <si>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</si>
  <si>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</si>
  <si>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</si>
  <si>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</si>
  <si>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</si>
  <si>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</si>
  <si>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</si>
  <si>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</si>
  <si>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</si>
  <si>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</si>
  <si>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</si>
  <si>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</si>
  <si>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</si>
  <si>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</si>
  <si>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</si>
  <si>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</si>
  <si>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</si>
  <si>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</si>
  <si>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</si>
  <si>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</si>
  <si>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</si>
  <si>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</si>
  <si>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</si>
  <si>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</si>
  <si>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</si>
  <si>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</si>
  <si>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</si>
  <si>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</si>
  <si>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</si>
  <si>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</si>
  <si>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</si>
  <si>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</si>
  <si>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</si>
  <si>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</si>
  <si>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</si>
  <si>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</si>
  <si>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</si>
  <si>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</si>
  <si>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</si>
  <si>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</si>
  <si>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</si>
  <si>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</si>
  <si>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</si>
  <si>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</si>
  <si>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</si>
  <si>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</si>
  <si>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</si>
  <si>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</si>
  <si>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</si>
  <si>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</si>
  <si>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</si>
  <si>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</si>
  <si>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</si>
  <si>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</si>
  <si>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</si>
  <si>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</si>
  <si>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</si>
  <si>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</si>
  <si>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</si>
  <si>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</si>
  <si>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</si>
  <si>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</si>
  <si>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</si>
  <si>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</si>
  <si>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</si>
  <si>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</si>
  <si>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</si>
  <si>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</si>
  <si>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</si>
  <si>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</si>
  <si>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</si>
  <si>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</si>
  <si>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</si>
  <si>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</si>
  <si>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</si>
  <si>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</si>
  <si>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</si>
  <si>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</si>
  <si>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</si>
  <si>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</si>
  <si>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</si>
  <si>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</si>
  <si>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</si>
  <si>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</si>
  <si>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</si>
  <si>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</si>
  <si>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</si>
  <si>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</si>
  <si>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</si>
  <si>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</si>
  <si>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</si>
  <si>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</si>
  <si>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</si>
  <si>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</si>
  <si>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</si>
  <si>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</si>
  <si>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</si>
  <si>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</si>
  <si>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</si>
  <si>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</si>
  <si>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</si>
  <si>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</si>
  <si>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</si>
  <si>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</si>
  <si>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</si>
  <si>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</si>
  <si>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</si>
  <si>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</si>
  <si>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</si>
  <si>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</si>
  <si>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</si>
  <si>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</si>
  <si>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</si>
  <si>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</si>
  <si>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</si>
  <si>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</si>
  <si>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</si>
  <si>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</si>
  <si>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</si>
  <si>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</si>
  <si>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</si>
  <si>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</si>
  <si>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</si>
  <si>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</si>
  <si>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</si>
  <si>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</si>
  <si>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</si>
  <si>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</si>
  <si>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</si>
  <si>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</si>
  <si>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</si>
  <si>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</si>
  <si>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</si>
  <si>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</si>
  <si>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</si>
  <si>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</si>
  <si>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</si>
  <si>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</si>
  <si>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</si>
  <si>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</si>
  <si>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</si>
  <si>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</si>
  <si>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</si>
  <si>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</si>
  <si>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</si>
  <si>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</si>
  <si>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</si>
  <si>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</si>
  <si>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</si>
  <si>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</si>
  <si>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</si>
  <si>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</si>
  <si>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</si>
  <si>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</si>
  <si>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</si>
  <si>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</si>
  <si>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</si>
  <si>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</si>
  <si>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</si>
  <si>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</si>
  <si>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</si>
  <si>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</si>
  <si>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</si>
  <si>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</si>
  <si>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</si>
  <si>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</si>
  <si>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</si>
  <si>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</si>
  <si>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</si>
  <si>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</si>
  <si>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</si>
  <si>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</si>
  <si>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</si>
  <si>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</si>
  <si>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</si>
  <si>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</si>
  <si>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</si>
  <si>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</si>
  <si>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</si>
  <si>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</si>
  <si>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</si>
  <si>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</si>
  <si>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</si>
  <si>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</si>
  <si>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</si>
  <si>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</si>
  <si>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</si>
  <si>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</si>
  <si>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</si>
  <si>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</si>
  <si>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</si>
  <si>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</si>
  <si>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</si>
  <si>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</si>
  <si>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</si>
  <si>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</si>
  <si>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</si>
  <si>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</si>
  <si>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</si>
  <si>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</si>
  <si>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</si>
  <si>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</si>
  <si>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</si>
  <si>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</si>
  <si>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</si>
  <si>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</si>
  <si>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</si>
  <si>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</si>
  <si>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</si>
  <si>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</si>
  <si>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</si>
  <si>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</si>
  <si>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</si>
  <si>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</si>
  <si>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</si>
  <si>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</si>
  <si>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</si>
  <si>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</si>
  <si>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</si>
  <si>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</si>
  <si>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</si>
  <si>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</si>
  <si>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</si>
  <si>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</si>
  <si>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</si>
  <si>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</si>
  <si>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</si>
  <si>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</si>
  <si>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</si>
  <si>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</si>
  <si>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</si>
  <si>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</si>
  <si>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</si>
  <si>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</si>
  <si>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</si>
  <si>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</si>
  <si>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</si>
  <si>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</si>
  <si>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</si>
  <si>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</si>
  <si>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</si>
  <si>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</si>
  <si>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</si>
  <si>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</si>
  <si>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</si>
  <si>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</si>
  <si>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</si>
  <si>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</si>
  <si>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</si>
  <si>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</si>
  <si>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</si>
  <si>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</si>
  <si>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</si>
  <si>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</si>
  <si>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</si>
  <si>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</si>
  <si>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</si>
  <si>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</si>
  <si>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</si>
  <si>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</si>
  <si>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</si>
  <si>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</si>
  <si>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</si>
  <si>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</si>
  <si>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</si>
  <si>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</si>
  <si>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</si>
  <si>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</si>
  <si>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</si>
  <si>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</si>
  <si>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</si>
  <si>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</si>
  <si>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</si>
  <si>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</si>
  <si>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</si>
  <si>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</si>
  <si>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</si>
  <si>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</si>
  <si>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</si>
  <si>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</si>
  <si>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</si>
  <si>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</si>
  <si>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</si>
  <si>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</si>
  <si>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</si>
  <si>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</si>
  <si>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</si>
  <si>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</si>
  <si>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</si>
  <si>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</si>
  <si>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</si>
  <si>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</si>
  <si>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</si>
  <si>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</si>
  <si>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</si>
  <si>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</si>
  <si>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</si>
  <si>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</si>
  <si>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</si>
  <si>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</si>
  <si>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</si>
  <si>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</si>
  <si>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</si>
  <si>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</si>
  <si>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</si>
  <si>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</si>
  <si>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</si>
  <si>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</si>
  <si>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</si>
  <si>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</si>
  <si>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</si>
  <si>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</si>
  <si>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</si>
  <si>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</si>
  <si>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</si>
  <si>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</si>
  <si>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</si>
  <si>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</si>
  <si>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</si>
  <si>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</si>
  <si>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</si>
  <si>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</si>
  <si>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</si>
  <si>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</si>
  <si>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</si>
  <si>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</si>
  <si>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</si>
  <si>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</si>
  <si>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</si>
  <si>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</si>
  <si>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</si>
  <si>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</si>
  <si>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</si>
  <si>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</si>
  <si>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</si>
  <si>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</si>
  <si>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</si>
  <si>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</si>
  <si>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</si>
  <si>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</si>
  <si>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</si>
  <si>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</si>
  <si>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</si>
  <si>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</si>
  <si>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</si>
  <si>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</si>
  <si>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</si>
  <si>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</si>
  <si>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</si>
  <si>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</si>
  <si>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</si>
  <si>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</si>
  <si>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</si>
  <si>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</si>
  <si>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</si>
  <si>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</si>
  <si>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</si>
  <si>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</si>
  <si>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</si>
  <si>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</si>
  <si>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</si>
  <si>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</si>
  <si>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</si>
  <si>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</si>
  <si>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</si>
  <si>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</si>
  <si>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</si>
  <si>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</si>
  <si>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</si>
  <si>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</si>
  <si>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</si>
  <si>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</si>
  <si>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</si>
  <si>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</si>
  <si>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</si>
  <si>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</si>
  <si>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</si>
  <si>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</si>
  <si>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</si>
  <si>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</si>
  <si>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</si>
  <si>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</si>
  <si>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</si>
  <si>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</si>
  <si>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</si>
  <si>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</si>
  <si>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</si>
  <si>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</si>
  <si>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</si>
  <si>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</si>
  <si>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</si>
  <si>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</si>
  <si>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</si>
  <si>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</si>
  <si>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</si>
  <si>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</si>
  <si>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</si>
  <si>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</si>
  <si>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</si>
  <si>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</si>
  <si>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</si>
  <si>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</si>
  <si>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</si>
  <si>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</si>
  <si>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</si>
  <si>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</si>
  <si>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</si>
  <si>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</si>
  <si>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</si>
  <si>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</si>
  <si>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</si>
  <si>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</si>
  <si>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</si>
  <si>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</si>
  <si>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</si>
  <si>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</si>
  <si>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</si>
  <si>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</si>
  <si>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</si>
  <si>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</si>
  <si>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</si>
  <si>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</si>
  <si>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</si>
  <si>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</si>
  <si>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</si>
  <si>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</si>
  <si>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</si>
  <si>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</si>
  <si>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</si>
  <si>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</si>
  <si>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</si>
  <si>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</si>
  <si>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</si>
  <si>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</si>
  <si>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</si>
  <si>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</si>
  <si>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</si>
  <si>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</si>
  <si>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</si>
  <si>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</si>
  <si>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</si>
  <si>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</si>
  <si>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</si>
  <si>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</si>
  <si>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</si>
  <si>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</si>
  <si>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</si>
  <si>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</si>
  <si>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</si>
  <si>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</si>
  <si>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</si>
  <si>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</si>
  <si>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</si>
  <si>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</si>
  <si>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</si>
  <si>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</si>
  <si>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</si>
  <si>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</si>
  <si>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</si>
  <si>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</si>
  <si>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</si>
  <si>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</si>
  <si>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</si>
  <si>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</si>
  <si>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</si>
  <si>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</si>
  <si>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</si>
  <si>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</si>
  <si>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</si>
  <si>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</si>
  <si>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</si>
  <si>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</si>
  <si>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</si>
  <si>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</si>
  <si>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</si>
  <si>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</si>
  <si>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</si>
  <si>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</si>
  <si>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</si>
  <si>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</si>
  <si>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</si>
  <si>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</si>
  <si>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</si>
  <si>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</si>
  <si>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</si>
  <si>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</si>
  <si>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</si>
  <si>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</si>
  <si>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</si>
  <si>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</si>
  <si>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</si>
  <si>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</si>
  <si>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</si>
  <si>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</si>
  <si>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</si>
  <si>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</si>
  <si>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</si>
  <si>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</si>
  <si>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</si>
  <si>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</si>
  <si>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</si>
  <si>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</si>
  <si>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</si>
  <si>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</si>
  <si>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</si>
  <si>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</si>
  <si>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</si>
  <si>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</si>
  <si>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</si>
  <si>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</si>
  <si>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</si>
  <si>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</si>
  <si>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</si>
  <si>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</si>
  <si>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</si>
  <si>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</si>
  <si>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</si>
  <si>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</si>
  <si>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</si>
  <si>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</si>
  <si>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</si>
  <si>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</si>
  <si>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</si>
  <si>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</si>
  <si>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</si>
  <si>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</si>
  <si>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</si>
  <si>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</si>
  <si>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</si>
  <si>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</si>
  <si>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</si>
  <si>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</si>
  <si>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</si>
  <si>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</si>
  <si>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</si>
  <si>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</si>
  <si>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</si>
  <si>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</si>
  <si>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</si>
  <si>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</si>
  <si>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</si>
  <si>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</si>
  <si>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</si>
  <si>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</si>
  <si>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</si>
  <si>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</si>
  <si>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</si>
  <si>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</si>
  <si>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</si>
  <si>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</si>
  <si>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</si>
  <si>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</si>
  <si>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</si>
  <si>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</si>
  <si>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</si>
  <si>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</si>
  <si>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</si>
  <si>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</si>
  <si>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</si>
  <si>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</si>
  <si>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</si>
  <si>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</si>
  <si>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</si>
  <si>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</si>
  <si>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</si>
  <si>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</si>
  <si>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</si>
  <si>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</si>
  <si>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</si>
  <si>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</si>
  <si>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</si>
  <si>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</si>
  <si>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</si>
  <si>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</si>
  <si>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</si>
  <si>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</si>
  <si>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</si>
  <si>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</si>
  <si>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</si>
  <si>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</si>
  <si>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</si>
  <si>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</si>
  <si>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</si>
  <si>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</si>
  <si>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</si>
  <si>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</si>
  <si>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</si>
  <si>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</si>
  <si>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</si>
  <si>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</si>
  <si>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</si>
  <si>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</si>
  <si>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</si>
  <si>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</si>
  <si>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</si>
  <si>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</si>
  <si>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</si>
  <si>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</si>
  <si>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</si>
  <si>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</si>
  <si>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</si>
  <si>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</si>
  <si>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</si>
  <si>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</si>
  <si>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</si>
  <si>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</si>
  <si>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</si>
  <si>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</si>
  <si>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</si>
  <si>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</si>
  <si>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</si>
  <si>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</si>
  <si>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</si>
  <si>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</si>
  <si>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</si>
  <si>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</si>
  <si>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</si>
  <si>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</si>
  <si>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</si>
  <si>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</si>
  <si>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</si>
  <si>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</si>
  <si>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</si>
  <si>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</si>
  <si>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</si>
  <si>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</si>
  <si>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</si>
  <si>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</si>
  <si>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</si>
  <si>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</si>
  <si>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</si>
  <si>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</si>
  <si>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</si>
  <si>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</si>
  <si>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</si>
  <si>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</si>
  <si>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</si>
  <si>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</si>
  <si>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</si>
  <si>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</si>
  <si>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</si>
  <si>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</si>
  <si>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</si>
  <si>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</si>
  <si>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</si>
  <si>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</si>
  <si>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</si>
  <si>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</si>
  <si>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</si>
  <si>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</si>
  <si>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</si>
  <si>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</si>
  <si>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</si>
  <si>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</si>
  <si>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</si>
  <si>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</si>
  <si>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</si>
  <si>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</si>
  <si>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</si>
  <si>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</si>
  <si>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</si>
  <si>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</si>
  <si>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</si>
  <si>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</si>
  <si>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</si>
  <si>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</si>
  <si>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</si>
  <si>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</si>
  <si>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</si>
  <si>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</si>
  <si>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</si>
  <si>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</si>
  <si>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</si>
  <si>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</si>
  <si>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</si>
  <si>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</si>
  <si>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</si>
  <si>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</si>
  <si>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</si>
  <si>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</si>
  <si>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</si>
  <si>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</si>
  <si>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</si>
  <si>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</si>
  <si>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</si>
  <si>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</si>
  <si>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</si>
  <si>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</si>
  <si>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</si>
  <si>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</si>
  <si>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</si>
  <si>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</si>
  <si>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</si>
  <si>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</si>
  <si>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</si>
  <si>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</si>
  <si>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</si>
  <si>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</si>
  <si>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</si>
  <si>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</si>
  <si>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</si>
  <si>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</si>
  <si>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</si>
  <si>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</si>
  <si>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</si>
  <si>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</si>
  <si>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</si>
  <si>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</si>
  <si>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</si>
  <si>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</si>
  <si>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</si>
  <si>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</si>
  <si>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</si>
  <si>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</si>
  <si>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</si>
  <si>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</si>
  <si>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</si>
  <si>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</si>
  <si>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</si>
  <si>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</si>
  <si>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</si>
  <si>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</si>
  <si>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</si>
  <si>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</si>
  <si>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</si>
  <si>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</si>
  <si>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</si>
  <si>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</si>
  <si>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</si>
  <si>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</si>
  <si>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</si>
  <si>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</si>
  <si>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</si>
  <si>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</si>
  <si>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</si>
  <si>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</si>
  <si>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</si>
  <si>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</si>
  <si>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</si>
  <si>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</si>
  <si>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</si>
  <si>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</si>
  <si>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</si>
  <si>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</si>
  <si>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</si>
  <si>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</si>
  <si>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</si>
  <si>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</si>
  <si>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</si>
  <si>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</si>
  <si>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</si>
  <si>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</si>
  <si>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</si>
  <si>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</si>
  <si>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</si>
  <si>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</si>
  <si>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</si>
  <si>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</si>
  <si>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</si>
  <si>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</si>
  <si>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</si>
  <si>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</si>
  <si>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</si>
  <si>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</si>
  <si>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</si>
  <si>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</si>
  <si>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</si>
  <si>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</si>
  <si>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</si>
  <si>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</si>
  <si>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</si>
  <si>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</si>
  <si>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</si>
  <si>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</si>
  <si>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</si>
  <si>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</si>
  <si>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</si>
  <si>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</si>
  <si>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</si>
  <si>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</si>
  <si>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</si>
  <si>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</si>
  <si>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</si>
  <si>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</si>
  <si>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</si>
  <si>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</si>
  <si>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</si>
  <si>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</si>
  <si>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</si>
  <si>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</si>
  <si>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</si>
  <si>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</si>
  <si>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</si>
  <si>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</si>
  <si>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</si>
  <si>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</si>
  <si>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</si>
  <si>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</si>
  <si>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</si>
  <si>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</si>
  <si>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</si>
  <si>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</si>
  <si>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</si>
  <si>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</si>
  <si>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</si>
  <si>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</si>
  <si>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</si>
  <si>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</si>
  <si>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</si>
  <si>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</si>
  <si>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</si>
  <si>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</si>
  <si>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</si>
  <si>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</si>
  <si>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</si>
  <si>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</si>
  <si>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</si>
  <si>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</si>
  <si>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</si>
  <si>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</si>
  <si>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</si>
  <si>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</si>
  <si>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</si>
  <si>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</si>
  <si>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</si>
  <si>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</si>
  <si>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</si>
  <si>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</si>
  <si>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</si>
  <si>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</si>
  <si>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</si>
  <si>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</si>
  <si>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</si>
  <si>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</si>
  <si>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</si>
  <si>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</si>
  <si>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</si>
  <si>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</si>
  <si>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</si>
  <si>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</si>
  <si>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</si>
  <si>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</si>
  <si>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</si>
  <si>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</si>
  <si>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</si>
  <si>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</si>
  <si>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</si>
  <si>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</si>
  <si>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</si>
  <si>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</si>
  <si>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</si>
  <si>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</si>
  <si>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</si>
  <si>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</si>
  <si>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</si>
  <si>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</si>
  <si>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</si>
  <si>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</si>
  <si>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</si>
  <si>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</si>
  <si>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</si>
  <si>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</si>
  <si>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</si>
  <si>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</si>
  <si>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</si>
  <si>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</si>
  <si>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</si>
  <si>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</si>
  <si>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</si>
  <si>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</si>
  <si>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</si>
  <si>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</si>
  <si>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</si>
  <si>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</si>
  <si>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</si>
  <si>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</si>
  <si>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</si>
  <si>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</si>
  <si>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</si>
  <si>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</si>
  <si>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</si>
  <si>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</si>
  <si>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</si>
  <si>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</si>
  <si>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</si>
  <si>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</si>
  <si>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</si>
  <si>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</si>
  <si>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</si>
  <si>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</si>
  <si>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</si>
  <si>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</si>
  <si>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</si>
  <si>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</si>
  <si>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</si>
  <si>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</si>
  <si>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</si>
  <si>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</si>
  <si>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</si>
  <si>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</si>
  <si>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</si>
  <si>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</si>
  <si>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</si>
  <si>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</si>
  <si>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</si>
  <si>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</si>
  <si>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</si>
  <si>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</si>
  <si>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</si>
  <si>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</si>
  <si>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</si>
  <si>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</si>
  <si>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</si>
  <si>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</si>
  <si>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</si>
  <si>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</si>
  <si>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</si>
  <si>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</si>
  <si>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</si>
  <si>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</si>
  <si>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</si>
  <si>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</si>
  <si>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</si>
  <si>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</si>
  <si>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</si>
  <si>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</si>
  <si>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</si>
  <si>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</si>
  <si>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</si>
  <si>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</si>
  <si>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</si>
  <si>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</si>
  <si>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</si>
  <si>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</si>
  <si>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</si>
  <si>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</si>
  <si>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</si>
  <si>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</si>
  <si>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</si>
  <si>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</si>
  <si>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</si>
  <si>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</si>
  <si>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</si>
  <si>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</si>
  <si>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</si>
  <si>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</si>
  <si>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</si>
  <si>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</si>
  <si>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</si>
  <si>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</si>
  <si>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</si>
  <si>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</si>
  <si>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</si>
  <si>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</si>
  <si>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</si>
  <si>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</si>
  <si>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</si>
  <si>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</si>
  <si>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</si>
  <si>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</si>
  <si>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</si>
  <si>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</si>
  <si>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</si>
  <si>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</si>
  <si>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</si>
  <si>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</si>
  <si>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</si>
  <si>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</si>
  <si>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</si>
  <si>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</si>
  <si>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</si>
  <si>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</si>
  <si>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</si>
  <si>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</si>
  <si>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</si>
  <si>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</si>
  <si>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</si>
  <si>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</si>
  <si>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</si>
  <si>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</si>
  <si>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</si>
  <si>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</si>
  <si>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</si>
  <si>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</si>
  <si>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</si>
  <si>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</si>
  <si>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</si>
  <si>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</si>
  <si>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</si>
  <si>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</si>
  <si>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</si>
  <si>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</si>
  <si>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</si>
  <si>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</si>
  <si>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</si>
  <si>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</si>
  <si>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</si>
  <si>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</si>
  <si>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</si>
  <si>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</si>
  <si>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</si>
  <si>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</si>
  <si>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</si>
  <si>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</si>
  <si>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</si>
  <si>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</si>
  <si>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</si>
  <si>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</si>
  <si>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</si>
  <si>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</si>
  <si>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</si>
  <si>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</si>
  <si>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</si>
  <si>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</si>
  <si>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</si>
  <si>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</si>
  <si>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</si>
  <si>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</si>
  <si>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</si>
  <si>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</si>
  <si>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</si>
  <si>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</si>
  <si>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</si>
  <si>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</si>
  <si>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</si>
  <si>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</si>
  <si>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</si>
  <si>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</si>
  <si>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</si>
  <si>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</si>
  <si>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</si>
  <si>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</si>
  <si>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</si>
  <si>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</si>
  <si>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</si>
  <si>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</si>
  <si>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</si>
  <si>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</si>
  <si>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</si>
  <si>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</si>
  <si>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</si>
  <si>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</si>
  <si>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</si>
  <si>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</si>
  <si>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</si>
  <si>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</si>
  <si>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</si>
  <si>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</si>
  <si>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</si>
  <si>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</si>
  <si>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</si>
  <si>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</si>
  <si>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</si>
  <si>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</si>
  <si>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</si>
  <si>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</si>
  <si>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</si>
  <si>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</si>
  <si>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</si>
  <si>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</si>
  <si>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</si>
  <si>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</si>
  <si>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</si>
  <si>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</si>
  <si>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</si>
  <si>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</si>
  <si>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</si>
  <si>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</si>
  <si>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</si>
  <si>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</si>
  <si>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</si>
  <si>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</si>
  <si>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</si>
  <si>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</si>
  <si>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</si>
  <si>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</si>
  <si>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</si>
  <si>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</si>
  <si>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</si>
  <si>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</si>
  <si>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</si>
  <si>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</si>
  <si>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</si>
  <si>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</si>
  <si>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</si>
  <si>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</si>
  <si>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</si>
  <si>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</si>
  <si>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</si>
  <si>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</si>
  <si>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</si>
  <si>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</si>
  <si>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</si>
  <si>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</si>
  <si>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</si>
  <si>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</si>
  <si>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</si>
  <si>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</si>
  <si>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</si>
  <si>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</si>
  <si>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</si>
  <si>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</si>
  <si>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</si>
  <si>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</si>
  <si>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</si>
  <si>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</si>
  <si>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</si>
  <si>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</si>
  <si>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</si>
  <si>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</si>
  <si>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</si>
  <si>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</si>
  <si>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</si>
  <si>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</si>
  <si>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</si>
  <si>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</si>
  <si>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</si>
  <si>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</si>
  <si>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</si>
  <si>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</si>
  <si>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</si>
  <si>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</si>
  <si>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</si>
  <si>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</si>
  <si>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</si>
  <si>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</si>
  <si>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</si>
  <si>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</si>
  <si>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</si>
  <si>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</si>
  <si>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</si>
  <si>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</si>
  <si>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</si>
  <si>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</si>
  <si>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</si>
  <si>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</si>
  <si>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</si>
  <si>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</si>
  <si>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</si>
  <si>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</si>
  <si>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</si>
  <si>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</si>
  <si>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</si>
  <si>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</si>
  <si>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</si>
  <si>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</si>
  <si>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</si>
  <si>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</si>
  <si>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</si>
  <si>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</si>
  <si>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</si>
  <si>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</si>
  <si>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</si>
  <si>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</si>
  <si>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</si>
  <si>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</si>
  <si>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</si>
  <si>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</si>
  <si>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</si>
  <si>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</si>
  <si>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</si>
  <si>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</si>
  <si>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</si>
  <si>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</si>
  <si>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</si>
  <si>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</si>
  <si>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</si>
  <si>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</si>
  <si>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</si>
  <si>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</si>
  <si>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</si>
  <si>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</si>
  <si>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</si>
  <si>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</si>
  <si>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</si>
  <si>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</si>
  <si>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</si>
  <si>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</si>
  <si>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</si>
  <si>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</si>
  <si>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</si>
  <si>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</si>
  <si>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</si>
  <si>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</si>
  <si>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</si>
  <si>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</si>
  <si>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</si>
  <si>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</si>
  <si>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</si>
  <si>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</si>
  <si>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</si>
  <si>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</si>
  <si>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</si>
  <si>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</si>
  <si>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</si>
  <si>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</si>
  <si>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</si>
  <si>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</si>
  <si>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</si>
  <si>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</si>
  <si>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</si>
  <si>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</si>
  <si>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</si>
  <si>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</si>
  <si>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</si>
  <si>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</si>
  <si>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</si>
  <si>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</si>
  <si>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</si>
  <si>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</si>
  <si>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</si>
  <si>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</si>
  <si>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</si>
  <si>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</si>
  <si>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</si>
  <si>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</si>
  <si>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</si>
  <si>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</si>
  <si>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</si>
  <si>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</si>
  <si>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</si>
  <si>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</si>
  <si>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</si>
  <si>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</si>
  <si>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</si>
  <si>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</si>
  <si>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</si>
  <si>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</si>
  <si>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</si>
  <si>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</si>
  <si>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</si>
  <si>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</si>
  <si>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</si>
  <si>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</si>
  <si>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</si>
  <si>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</si>
  <si>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</si>
  <si>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</si>
  <si>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</si>
  <si>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</si>
  <si>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</si>
  <si>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</si>
  <si>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</si>
  <si>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</si>
  <si>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</si>
  <si>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</si>
  <si>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</si>
  <si>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</si>
  <si>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</si>
  <si>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</si>
  <si>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</si>
  <si>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</si>
  <si>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</si>
  <si>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</si>
  <si>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</si>
  <si>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</si>
  <si>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</si>
  <si>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</si>
  <si>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</si>
  <si>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</si>
  <si>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</si>
  <si>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</si>
  <si>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</si>
  <si>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</si>
  <si>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</si>
  <si>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</si>
  <si>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</si>
  <si>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</si>
  <si>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</si>
  <si>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</si>
  <si>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</si>
  <si>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</si>
  <si>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</si>
  <si>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</si>
  <si>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</si>
  <si>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</si>
  <si>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</si>
  <si>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</si>
  <si>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</si>
  <si>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</si>
  <si>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</si>
  <si>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</si>
  <si>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</si>
  <si>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</si>
  <si>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</si>
  <si>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</si>
  <si>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</si>
  <si>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</si>
  <si>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</si>
  <si>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</si>
  <si>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</si>
  <si>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</si>
  <si>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</si>
  <si>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</si>
  <si>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</si>
  <si>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</si>
  <si>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</si>
  <si>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</si>
  <si>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</si>
  <si>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</si>
  <si>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</si>
  <si>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</si>
  <si>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</si>
  <si>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</si>
  <si>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</si>
  <si>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</si>
  <si>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</si>
  <si>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</si>
  <si>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</si>
  <si>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</si>
  <si>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</si>
  <si>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</si>
  <si>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</si>
  <si>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</si>
  <si>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</si>
  <si>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</si>
  <si>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</si>
  <si>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</si>
  <si>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</si>
  <si>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</si>
  <si>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</si>
  <si>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</si>
  <si>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</si>
  <si>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</si>
  <si>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</si>
  <si>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</si>
  <si>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</si>
  <si>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</si>
  <si>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</si>
  <si>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</si>
  <si>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</si>
  <si>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</si>
  <si>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</si>
  <si>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</si>
  <si>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</si>
  <si>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</si>
  <si>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</si>
  <si>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</si>
  <si>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</si>
  <si>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</si>
  <si>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</si>
  <si>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</si>
  <si>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</si>
  <si>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</si>
  <si>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</si>
  <si>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</si>
  <si>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</si>
  <si>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</si>
  <si>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</si>
  <si>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</si>
  <si>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</si>
  <si>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</si>
  <si>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</si>
  <si>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</si>
  <si>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</si>
  <si>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</si>
  <si>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</si>
  <si>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</si>
  <si>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</si>
  <si>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</si>
  <si>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</si>
  <si>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</si>
  <si>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</si>
  <si>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</si>
  <si>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</si>
  <si>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</si>
  <si>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</si>
  <si>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</si>
  <si>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</si>
  <si>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</si>
  <si>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</si>
  <si>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</si>
  <si>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</si>
  <si>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</si>
  <si>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</si>
  <si>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</si>
  <si>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</si>
  <si>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</si>
  <si>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</si>
  <si>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</si>
  <si>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</si>
  <si>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</si>
  <si>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</si>
  <si>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</si>
  <si>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</si>
  <si>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</si>
  <si>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</si>
  <si>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</si>
  <si>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</si>
  <si>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</si>
  <si>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</si>
  <si>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</si>
  <si>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</si>
  <si>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</si>
  <si>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</si>
  <si>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</si>
  <si>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</si>
  <si>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</si>
  <si>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</si>
  <si>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</si>
  <si>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</si>
  <si>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</si>
  <si>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</si>
  <si>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</si>
  <si>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</si>
  <si>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</si>
  <si>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</si>
  <si>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</si>
  <si>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</si>
  <si>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</si>
  <si>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</si>
  <si>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</si>
  <si>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</si>
  <si>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</si>
  <si>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</si>
  <si>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</si>
  <si>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</si>
  <si>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</si>
  <si>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</si>
  <si>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</si>
  <si>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</si>
  <si>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</si>
  <si>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</si>
  <si>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</si>
  <si>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</si>
  <si>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</si>
  <si>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</si>
  <si>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</si>
  <si>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</si>
  <si>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</si>
  <si>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</si>
  <si>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</si>
  <si>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</si>
  <si>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</si>
  <si>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</si>
  <si>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</si>
  <si>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</si>
  <si>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</si>
  <si>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</si>
  <si>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</si>
  <si>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</si>
  <si>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</si>
  <si>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</si>
  <si>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</si>
  <si>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</si>
  <si>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</si>
  <si>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</si>
  <si>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</si>
  <si>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</si>
  <si>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</si>
  <si>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</si>
  <si>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</si>
  <si>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</si>
  <si>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</si>
  <si>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</si>
  <si>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</si>
  <si>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</si>
  <si>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</si>
  <si>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</si>
  <si>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</si>
  <si>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</si>
  <si>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</si>
  <si>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</si>
  <si>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</si>
  <si>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</si>
  <si>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</si>
  <si>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</si>
  <si>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</si>
  <si>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</si>
  <si>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</si>
  <si>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</si>
  <si>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</si>
  <si>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</si>
  <si>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</si>
  <si>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</si>
  <si>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</si>
  <si>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</si>
  <si>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</si>
  <si>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</si>
  <si>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</si>
  <si>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</si>
  <si>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</si>
  <si>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</si>
  <si>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</si>
  <si>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</si>
  <si>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</si>
  <si>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</si>
  <si>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</si>
  <si>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</si>
  <si>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</si>
  <si>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</si>
  <si>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</si>
  <si>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</si>
  <si>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</si>
  <si>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</si>
  <si>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</si>
  <si>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</si>
  <si>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</si>
  <si>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</si>
  <si>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</si>
  <si>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</si>
  <si>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</si>
  <si>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</si>
  <si>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</si>
  <si>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</si>
  <si>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</si>
  <si>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</si>
  <si>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</si>
  <si>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</si>
  <si>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</si>
  <si>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</si>
  <si>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</si>
  <si>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</si>
  <si>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</si>
  <si>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</si>
  <si>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</si>
  <si>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</si>
  <si>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</si>
  <si>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</si>
  <si>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</si>
  <si>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</si>
  <si>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</si>
  <si>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</si>
  <si>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</si>
  <si>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</si>
  <si>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</si>
  <si>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</si>
  <si>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</si>
  <si>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</si>
  <si>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</si>
  <si>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</si>
  <si>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</si>
  <si>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</si>
  <si>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</si>
  <si>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</si>
  <si>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</si>
  <si>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</si>
  <si>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</si>
  <si>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</si>
  <si>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</si>
  <si>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</si>
  <si>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</si>
  <si>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</si>
  <si>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</si>
  <si>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</si>
  <si>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</si>
  <si>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</si>
  <si>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</si>
  <si>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</si>
  <si>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</si>
  <si>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</si>
  <si>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</si>
  <si>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</si>
  <si>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</si>
  <si>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</si>
  <si>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</si>
  <si>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</si>
  <si>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</si>
  <si>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</si>
  <si>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</si>
  <si>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</si>
  <si>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</si>
  <si>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</si>
  <si>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</si>
  <si>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</si>
  <si>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</si>
  <si>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</si>
  <si>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</si>
  <si>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</si>
  <si>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</si>
  <si>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</si>
  <si>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</si>
  <si>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</si>
  <si>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</si>
  <si>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</si>
  <si>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</si>
  <si>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</si>
  <si>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</si>
  <si>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</si>
  <si>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</si>
  <si>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</si>
  <si>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</si>
  <si>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</si>
  <si>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</si>
  <si>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</si>
  <si>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</si>
  <si>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</si>
  <si>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</si>
  <si>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</si>
  <si>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</si>
  <si>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</si>
  <si>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</si>
  <si>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</si>
  <si>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</si>
  <si>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</si>
  <si>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</si>
  <si>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</si>
  <si>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</si>
  <si>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</si>
  <si>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</si>
  <si>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</si>
  <si>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</si>
  <si>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</si>
  <si>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</si>
  <si>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</si>
  <si>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</si>
  <si>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</si>
  <si>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</si>
  <si>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</si>
  <si>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</si>
  <si>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</si>
  <si>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</si>
  <si>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</si>
  <si>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</si>
  <si>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</si>
  <si>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</si>
  <si>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</si>
  <si>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</si>
  <si>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</si>
  <si>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</si>
  <si>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</si>
  <si>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</si>
  <si>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</si>
  <si>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</si>
  <si>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</si>
  <si>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</si>
  <si>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</si>
  <si>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</si>
  <si>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</si>
  <si>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</si>
  <si>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</si>
  <si>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</si>
  <si>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</si>
  <si>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</si>
  <si>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</si>
  <si>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</si>
  <si>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</si>
  <si>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</si>
  <si>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</si>
  <si>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</si>
  <si>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</si>
  <si>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</si>
  <si>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</si>
  <si>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</si>
  <si>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</si>
  <si>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</si>
  <si>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</si>
  <si>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</si>
  <si>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</si>
  <si>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</si>
  <si>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</si>
  <si>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</si>
  <si>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</si>
  <si>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</si>
  <si>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</si>
  <si>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</si>
  <si>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</si>
  <si>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</si>
  <si>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</si>
  <si>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</si>
  <si>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</si>
  <si>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</si>
  <si>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</si>
  <si>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</si>
  <si>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</si>
  <si>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</si>
  <si>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</si>
  <si>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</si>
  <si>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</si>
  <si>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</si>
  <si>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</si>
  <si>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</si>
  <si>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</si>
  <si>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</si>
  <si>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</si>
  <si>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</si>
  <si>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</si>
  <si>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</si>
  <si>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</si>
  <si>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</si>
  <si>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</si>
  <si>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</si>
  <si>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</si>
  <si>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</si>
  <si>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</si>
  <si>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</si>
  <si>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</si>
  <si>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</si>
  <si>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</si>
  <si>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</si>
  <si>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</si>
  <si>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</si>
  <si>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</si>
  <si>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</si>
  <si>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</si>
  <si>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</si>
  <si>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</si>
  <si>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</si>
  <si>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</si>
  <si>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</si>
  <si>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</si>
  <si>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</si>
  <si>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</si>
  <si>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</si>
  <si>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</si>
  <si>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</si>
  <si>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</si>
  <si>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</si>
  <si>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</si>
  <si>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</si>
  <si>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</si>
  <si>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</si>
  <si>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</si>
  <si>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</si>
  <si>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</si>
  <si>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</si>
  <si>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</si>
  <si>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</si>
  <si>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</si>
  <si>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</si>
  <si>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</si>
  <si>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</si>
  <si>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</si>
  <si>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</si>
  <si>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</si>
  <si>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</si>
  <si>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</si>
  <si>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</si>
  <si>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</si>
  <si>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</si>
  <si>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</si>
  <si>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</si>
  <si>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</si>
  <si>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</si>
  <si>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</si>
  <si>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</si>
  <si>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</si>
  <si>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</si>
  <si>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</si>
  <si>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</si>
  <si>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</si>
  <si>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</si>
  <si>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</si>
  <si>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</si>
  <si>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</si>
  <si>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</si>
  <si>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</si>
  <si>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</si>
  <si>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</si>
  <si>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</si>
  <si>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</si>
  <si>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</si>
  <si>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</si>
  <si>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</si>
  <si>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</si>
  <si>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</si>
  <si>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</si>
  <si>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</si>
  <si>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</si>
  <si>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</si>
  <si>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</si>
  <si>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</si>
  <si>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</si>
  <si>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</si>
  <si>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</si>
  <si>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</si>
  <si>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</si>
  <si>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</si>
  <si>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</si>
  <si>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</si>
  <si>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</si>
  <si>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</si>
  <si>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</si>
  <si>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</si>
  <si>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</si>
  <si>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</si>
  <si>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</si>
  <si>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</si>
  <si>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</si>
  <si>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</si>
  <si>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</si>
  <si>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</si>
  <si>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</si>
  <si>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</si>
  <si>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</si>
  <si>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</si>
  <si>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</si>
  <si>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</si>
  <si>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</si>
  <si>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</si>
  <si>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</si>
  <si>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</si>
  <si>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</si>
  <si>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</si>
  <si>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</si>
  <si>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</si>
  <si>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</si>
  <si>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</si>
  <si>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</si>
  <si>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</si>
  <si>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</si>
  <si>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</si>
  <si>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</si>
  <si>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</si>
  <si>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</si>
  <si>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</si>
  <si>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</si>
  <si>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</si>
  <si>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</si>
  <si>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</si>
  <si>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</si>
  <si>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</si>
  <si>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</si>
  <si>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</si>
  <si>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</si>
  <si>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</si>
  <si>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</si>
  <si>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</si>
  <si>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</si>
  <si>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</si>
  <si>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</si>
  <si>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</si>
  <si>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</si>
  <si>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</si>
  <si>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</si>
  <si>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</si>
  <si>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</si>
  <si>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</si>
  <si>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</si>
  <si>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</si>
  <si>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</si>
  <si>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</si>
  <si>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</si>
  <si>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</si>
  <si>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</si>
  <si>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</si>
  <si>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</si>
  <si>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</si>
  <si>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</si>
  <si>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</si>
  <si>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</si>
  <si>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</si>
  <si>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</si>
  <si>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</si>
  <si>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</si>
  <si>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</si>
  <si>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</si>
  <si>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</si>
  <si>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</si>
  <si>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</si>
  <si>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</si>
  <si>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</si>
  <si>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</si>
  <si>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</si>
  <si>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</si>
  <si>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</si>
  <si>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</si>
  <si>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</si>
  <si>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</si>
  <si>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</si>
  <si>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</si>
  <si>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</si>
  <si>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</si>
  <si>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</si>
  <si>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</si>
  <si>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</si>
  <si>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</si>
  <si>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</si>
  <si>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</si>
  <si>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</si>
  <si>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</si>
  <si>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</si>
  <si>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</si>
  <si>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</si>
  <si>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</si>
  <si>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</si>
  <si>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</si>
  <si>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</si>
  <si>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</si>
  <si>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</si>
  <si>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</si>
  <si>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</si>
  <si>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</si>
  <si>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</si>
  <si>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</si>
  <si>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</si>
  <si>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</si>
  <si>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</si>
  <si>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</si>
  <si>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</si>
  <si>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</si>
  <si>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</si>
  <si>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</si>
  <si>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</si>
  <si>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</si>
  <si>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</si>
  <si>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</si>
  <si>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</si>
  <si>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</si>
  <si>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</si>
  <si>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</si>
  <si>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</si>
  <si>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</si>
  <si>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</si>
  <si>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</si>
  <si>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</si>
  <si>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</si>
  <si>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</si>
  <si>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</si>
  <si>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</si>
  <si>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</si>
  <si>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</si>
  <si>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</si>
  <si>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</si>
  <si>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</si>
  <si>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</si>
  <si>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</si>
  <si>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</si>
  <si>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</si>
  <si>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</si>
  <si>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</si>
  <si>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</si>
  <si>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</si>
  <si>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</si>
  <si>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</si>
  <si>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</si>
  <si>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</si>
  <si>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</si>
  <si>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</si>
  <si>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</si>
  <si>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</si>
  <si>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</si>
  <si>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</si>
  <si>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</si>
  <si>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</si>
  <si>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</si>
  <si>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</si>
  <si>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</si>
  <si>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</si>
  <si>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</si>
  <si>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</si>
  <si>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</si>
  <si>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</si>
  <si>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</si>
  <si>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</si>
  <si>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</si>
  <si>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</si>
  <si>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</si>
  <si>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</si>
  <si>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</si>
  <si>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</si>
  <si>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</si>
  <si>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</si>
  <si>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</si>
  <si>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</si>
  <si>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</si>
  <si>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</si>
  <si>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</si>
  <si>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</si>
  <si>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</si>
  <si>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</si>
  <si>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</si>
  <si>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</si>
  <si>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</si>
  <si>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</si>
  <si>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</si>
  <si>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</si>
  <si>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</si>
  <si>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</si>
  <si>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</si>
  <si>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</si>
  <si>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</si>
  <si>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</si>
  <si>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</si>
  <si>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</si>
  <si>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</si>
  <si>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</si>
  <si>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</si>
  <si>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</si>
  <si>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</si>
  <si>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</si>
  <si>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</si>
  <si>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</si>
  <si>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</si>
  <si>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</si>
  <si>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</si>
  <si>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</si>
  <si>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</si>
  <si>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</si>
  <si>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</si>
  <si>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</si>
  <si>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</si>
  <si>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</si>
  <si>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</si>
  <si>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</si>
  <si>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</si>
  <si>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</si>
  <si>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</si>
  <si>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</si>
  <si>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</si>
  <si>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</si>
  <si>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</si>
  <si>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</si>
  <si>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</si>
  <si>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</si>
  <si>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</si>
  <si>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</si>
  <si>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</si>
  <si>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</si>
  <si>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</si>
  <si>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</si>
  <si>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</si>
  <si>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</si>
  <si>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</si>
  <si>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</si>
  <si>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</si>
  <si>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</si>
  <si>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</si>
  <si>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</si>
  <si>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</si>
  <si>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</si>
  <si>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</si>
  <si>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</si>
  <si>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</si>
  <si>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</si>
  <si>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</si>
  <si>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</si>
  <si>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</si>
  <si>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</si>
  <si>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</si>
  <si>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</si>
  <si>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</si>
  <si>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</si>
  <si>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</si>
  <si>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</si>
  <si>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</si>
  <si>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</si>
  <si>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</si>
  <si>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</si>
  <si>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</si>
  <si>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</si>
  <si>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</si>
  <si>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</si>
  <si>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</si>
  <si>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</si>
  <si>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</si>
  <si>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</si>
  <si>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</si>
  <si>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</si>
  <si>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</si>
  <si>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</si>
  <si>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</si>
  <si>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</si>
  <si>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</si>
  <si>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</si>
  <si>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</si>
  <si>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</si>
  <si>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</si>
  <si>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</si>
  <si>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</si>
  <si>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</si>
  <si>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</si>
  <si>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</si>
  <si>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</si>
  <si>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</si>
  <si>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</si>
  <si>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</si>
  <si>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</si>
  <si>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</si>
  <si>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</si>
  <si>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</si>
  <si>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</si>
  <si>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</si>
  <si>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</si>
  <si>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</si>
  <si>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</si>
  <si>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</si>
  <si>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</si>
  <si>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</si>
  <si>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</si>
  <si>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</si>
  <si>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</si>
  <si>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</si>
  <si>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</si>
  <si>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</si>
  <si>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</si>
  <si>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</si>
  <si>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</si>
  <si>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</si>
  <si>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</si>
  <si>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</si>
  <si>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</si>
  <si>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</si>
  <si>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</si>
  <si>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</si>
  <si>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</si>
  <si>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</si>
  <si>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</si>
  <si>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</si>
  <si>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</si>
  <si>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</si>
  <si>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</si>
  <si>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</si>
  <si>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</si>
  <si>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</si>
  <si>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</si>
  <si>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</si>
  <si>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</si>
  <si>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</si>
  <si>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</si>
  <si>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</si>
  <si>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</si>
  <si>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</si>
  <si>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</si>
  <si>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</si>
  <si>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</si>
  <si>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</si>
  <si>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</si>
  <si>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</si>
  <si>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</si>
  <si>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</si>
  <si>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</si>
  <si>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</si>
  <si>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</si>
  <si>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</si>
  <si>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</si>
  <si>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</si>
  <si>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</si>
  <si>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</si>
  <si>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</si>
  <si>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</si>
  <si>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</si>
  <si>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</si>
  <si>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</si>
  <si>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</si>
  <si>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</si>
  <si>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</si>
  <si>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</si>
  <si>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</si>
  <si>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</si>
  <si>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</si>
  <si>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</si>
  <si>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</si>
  <si>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</si>
  <si>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</si>
  <si>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</si>
  <si>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</si>
  <si>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</si>
  <si>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</si>
  <si>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</si>
  <si>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</si>
  <si>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</si>
  <si>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</si>
  <si>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</si>
  <si>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</si>
  <si>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</si>
  <si>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</si>
  <si>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</si>
  <si>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</si>
  <si>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</si>
  <si>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</si>
  <si>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</si>
  <si>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</si>
  <si>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</si>
  <si>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</si>
  <si>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</si>
  <si>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</si>
  <si>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</si>
  <si>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</si>
  <si>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</si>
  <si>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</si>
  <si>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</si>
  <si>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</si>
  <si>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</si>
  <si>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</si>
  <si>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</si>
  <si>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</si>
  <si>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</si>
  <si>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</si>
  <si>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</si>
  <si>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</si>
  <si>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</si>
  <si>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</si>
  <si>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</si>
  <si>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</si>
  <si>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</si>
  <si>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</si>
  <si>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</si>
  <si>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</si>
  <si>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</si>
  <si>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</si>
  <si>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</si>
  <si>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</si>
  <si>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</si>
  <si>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</si>
  <si>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</si>
  <si>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</si>
  <si>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</si>
  <si>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</si>
  <si>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</si>
  <si>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</si>
  <si>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</si>
  <si>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</si>
  <si>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</si>
  <si>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</si>
  <si>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</si>
  <si>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</si>
  <si>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</si>
  <si>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</si>
  <si>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</si>
  <si>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</si>
  <si>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</si>
  <si>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</si>
  <si>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</si>
  <si>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</si>
  <si>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</si>
  <si>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</si>
  <si>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</si>
  <si>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</si>
  <si>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</si>
  <si>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</si>
  <si>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</si>
  <si>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</si>
  <si>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</si>
  <si>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</si>
  <si>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</si>
  <si>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</si>
  <si>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</si>
  <si>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</si>
  <si>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</si>
  <si>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</si>
  <si>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</si>
  <si>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</si>
  <si>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</si>
  <si>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</si>
  <si>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</si>
  <si>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</si>
  <si>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</si>
  <si>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</si>
  <si>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</si>
  <si>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</si>
  <si>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</si>
  <si>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</si>
  <si>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</si>
  <si>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</si>
  <si>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</si>
  <si>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</si>
  <si>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</si>
  <si>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</si>
  <si>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</si>
  <si>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</si>
  <si>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</si>
  <si>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</si>
  <si>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</si>
  <si>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</si>
  <si>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</si>
  <si>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</si>
  <si>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</si>
  <si>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</si>
  <si>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</si>
  <si>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</si>
  <si>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</si>
  <si>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</si>
  <si>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</si>
  <si>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</si>
  <si>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</si>
  <si>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</si>
  <si>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</si>
  <si>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</si>
  <si>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</si>
  <si>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</si>
  <si>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</si>
  <si>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</si>
  <si>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</si>
  <si>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</si>
  <si>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</si>
  <si>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</si>
  <si>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</si>
  <si>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</si>
  <si>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</si>
  <si>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</si>
  <si>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</si>
  <si>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</si>
  <si>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</si>
  <si>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</si>
  <si>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</si>
  <si>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</si>
  <si>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</si>
  <si>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</si>
  <si>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</si>
  <si>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</si>
  <si>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</si>
  <si>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</si>
  <si>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</si>
  <si>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</si>
  <si>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</si>
  <si>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</si>
  <si>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</si>
  <si>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</si>
  <si>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</si>
  <si>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</si>
  <si>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</si>
  <si>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</si>
  <si>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</si>
  <si>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</si>
  <si>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</si>
  <si>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</si>
  <si>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</si>
  <si>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</si>
  <si>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</si>
  <si>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</si>
  <si>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</si>
  <si>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</si>
  <si>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</si>
  <si>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</si>
  <si>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</si>
  <si>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</si>
  <si>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</si>
  <si>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</si>
  <si>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</si>
  <si>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</si>
  <si>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</si>
  <si>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</si>
  <si>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</si>
  <si>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</si>
  <si>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</si>
  <si>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</si>
  <si>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</si>
  <si>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</si>
  <si>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</si>
  <si>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</si>
  <si>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</si>
  <si>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</si>
  <si>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</si>
  <si>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</si>
  <si>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</si>
  <si>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</si>
  <si>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</si>
  <si>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</si>
  <si>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</si>
  <si>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</si>
  <si>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</si>
  <si>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</si>
  <si>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</si>
  <si>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</si>
  <si>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</si>
  <si>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</si>
  <si>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</si>
  <si>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</si>
  <si>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</si>
  <si>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</si>
  <si>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</si>
  <si>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</si>
  <si>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</si>
  <si>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</si>
  <si>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</si>
  <si>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</si>
  <si>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</si>
  <si>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</si>
  <si>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</si>
  <si>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</si>
  <si>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</si>
  <si>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</si>
  <si>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</si>
  <si>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</si>
  <si>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</si>
  <si>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</si>
  <si>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</si>
  <si>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</si>
  <si>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</si>
  <si>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</si>
  <si>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</si>
  <si>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</si>
  <si>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</si>
  <si>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</si>
  <si>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</si>
  <si>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</si>
  <si>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</si>
  <si>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</si>
  <si>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</si>
  <si>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</si>
  <si>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</si>
  <si>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</si>
  <si>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</si>
  <si>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</si>
  <si>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</si>
  <si>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</si>
  <si>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</si>
  <si>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</si>
  <si>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</si>
  <si>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</si>
  <si>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</si>
  <si>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</si>
  <si>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</si>
  <si>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</si>
  <si>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</si>
  <si>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</si>
  <si>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</si>
  <si>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</si>
  <si>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</si>
  <si>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</si>
  <si>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</si>
  <si>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</si>
  <si>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</si>
  <si>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</si>
  <si>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</si>
  <si>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</si>
  <si>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</si>
  <si>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</si>
  <si>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</si>
  <si>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</si>
  <si>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</si>
  <si>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</si>
  <si>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</si>
  <si>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</si>
  <si>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</si>
  <si>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</si>
  <si>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</si>
  <si>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</si>
  <si>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</si>
  <si>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</si>
  <si>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</si>
  <si>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</si>
  <si>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</si>
  <si>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</si>
  <si>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</si>
  <si>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</si>
  <si>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</si>
  <si>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</si>
  <si>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</si>
  <si>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</si>
  <si>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</si>
  <si>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</si>
  <si>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</si>
  <si>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</si>
  <si>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</si>
  <si>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</si>
  <si>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</si>
  <si>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</si>
  <si>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</si>
  <si>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</si>
  <si>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</si>
  <si>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</si>
  <si>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</si>
  <si>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</si>
  <si>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</si>
  <si>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</si>
  <si>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</si>
  <si>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</si>
  <si>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</si>
  <si>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</si>
  <si>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</si>
  <si>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</si>
  <si>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</si>
  <si>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</si>
  <si>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</si>
  <si>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</si>
  <si>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</si>
  <si>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</si>
  <si>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</si>
  <si>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</si>
  <si>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</si>
  <si>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</si>
  <si>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</si>
  <si>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</si>
  <si>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</si>
  <si>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</si>
  <si>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</si>
  <si>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</si>
  <si>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</si>
  <si>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</si>
  <si>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</si>
  <si>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</si>
  <si>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</si>
  <si>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</si>
  <si>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</si>
  <si>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</si>
  <si>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</si>
  <si>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</si>
  <si>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</si>
  <si>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</si>
  <si>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</si>
  <si>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</si>
  <si>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</si>
  <si>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</si>
  <si>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</si>
  <si>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</si>
  <si>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</si>
  <si>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</si>
  <si>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</si>
  <si>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</si>
  <si>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</si>
  <si>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</si>
  <si>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</si>
  <si>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</si>
  <si>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</si>
  <si>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</si>
  <si>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</si>
  <si>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</si>
  <si>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</si>
  <si>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</si>
  <si>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</si>
  <si>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</si>
  <si>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</si>
  <si>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</si>
  <si>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</si>
  <si>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</si>
  <si>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</si>
  <si>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</si>
  <si>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</si>
  <si>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</si>
  <si>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</si>
  <si>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</si>
  <si>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</si>
  <si>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</si>
  <si>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</si>
  <si>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</si>
  <si>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</si>
  <si>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</si>
  <si>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</si>
  <si>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</si>
  <si>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</si>
  <si>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</si>
  <si>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</si>
  <si>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</si>
  <si>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</si>
  <si>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</si>
  <si>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</si>
  <si>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</si>
  <si>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</si>
  <si>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</si>
  <si>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</si>
  <si>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</si>
  <si>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</si>
  <si>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</si>
  <si>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</si>
  <si>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</si>
  <si>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</si>
  <si>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</si>
  <si>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</si>
  <si>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</si>
  <si>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</si>
  <si>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</si>
  <si>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</si>
  <si>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</si>
  <si>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</si>
  <si>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</si>
  <si>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</si>
  <si>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</si>
  <si>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</si>
  <si>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</si>
  <si>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</si>
  <si>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</si>
  <si>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</si>
  <si>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</si>
  <si>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</si>
  <si>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</si>
  <si>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</si>
  <si>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</si>
  <si>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</si>
  <si>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</si>
  <si>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</si>
  <si>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</si>
  <si>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</si>
  <si>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</si>
  <si>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</si>
  <si>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</si>
  <si>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</si>
  <si>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</si>
  <si>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</si>
  <si>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</si>
  <si>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</si>
  <si>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</si>
  <si>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</si>
  <si>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</si>
  <si>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</si>
  <si>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</si>
  <si>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</si>
  <si>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</si>
  <si>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</si>
  <si>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</si>
  <si>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</si>
  <si>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</si>
  <si>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</si>
  <si>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</si>
  <si>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</si>
  <si>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</si>
  <si>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</si>
  <si>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</si>
  <si>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</si>
  <si>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</si>
  <si>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</si>
  <si>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</si>
  <si>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</si>
  <si>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</si>
  <si>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</si>
  <si>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</si>
  <si>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</si>
  <si>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</si>
  <si>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</si>
  <si>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</si>
  <si>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</si>
  <si>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</si>
  <si>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</si>
  <si>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</si>
  <si>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</si>
  <si>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</si>
  <si>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</si>
  <si>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</si>
  <si>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</si>
  <si>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</si>
  <si>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</si>
  <si>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</si>
  <si>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</si>
  <si>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</si>
  <si>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</si>
  <si>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</si>
  <si>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</si>
  <si>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</si>
  <si>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</si>
  <si>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</si>
  <si>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</si>
  <si>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</si>
  <si>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</si>
  <si>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</si>
  <si>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</si>
  <si>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</si>
  <si>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</si>
  <si>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</si>
  <si>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</si>
  <si>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</si>
  <si>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</si>
  <si>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</si>
  <si>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</si>
  <si>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</si>
  <si>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</si>
  <si>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</si>
  <si>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</si>
  <si>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</si>
  <si>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</si>
  <si>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</si>
  <si>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</si>
  <si>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</si>
  <si>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</si>
  <si>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</si>
  <si>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</si>
  <si>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</si>
  <si>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</si>
  <si>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</si>
  <si>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</si>
  <si>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</si>
  <si>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</si>
  <si>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</si>
  <si>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</si>
  <si>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</si>
  <si>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</si>
  <si>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</si>
  <si>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</si>
  <si>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</si>
  <si>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</si>
  <si>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</si>
  <si>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</si>
  <si>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</si>
  <si>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</si>
  <si>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</si>
  <si>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</si>
  <si>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</si>
  <si>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</si>
  <si>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</si>
  <si>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</si>
  <si>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</si>
  <si>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</si>
  <si>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</si>
  <si>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</si>
  <si>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</si>
  <si>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</si>
  <si>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</si>
  <si>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</si>
  <si>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</si>
  <si>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</si>
  <si>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</si>
  <si>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</si>
  <si>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</si>
  <si>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</si>
  <si>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</si>
  <si>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</si>
  <si>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</si>
  <si>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</si>
  <si>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</si>
  <si>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</si>
  <si>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</si>
  <si>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</si>
  <si>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</si>
  <si>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</si>
  <si>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</si>
  <si>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</si>
  <si>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</si>
  <si>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</si>
  <si>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</si>
  <si>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</si>
  <si>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</si>
  <si>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</si>
  <si>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</si>
  <si>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</si>
  <si>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</si>
  <si>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</si>
  <si>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</si>
  <si>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</si>
  <si>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</si>
  <si>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</si>
  <si>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</si>
  <si>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</si>
  <si>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</si>
  <si>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</si>
  <si>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</si>
  <si>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</si>
  <si>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</si>
  <si>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</si>
  <si>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</si>
  <si>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</si>
  <si>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</si>
  <si>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</si>
  <si>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</si>
  <si>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</si>
  <si>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</si>
  <si>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</si>
  <si>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</si>
  <si>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</si>
  <si>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</si>
  <si>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</si>
  <si>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</si>
  <si>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</si>
  <si>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</si>
  <si>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</si>
  <si>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</si>
  <si>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</si>
  <si>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</si>
  <si>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</si>
  <si>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</si>
  <si>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</si>
  <si>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</si>
  <si>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</si>
  <si>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</si>
  <si>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</si>
  <si>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</si>
  <si>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</si>
  <si>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</si>
  <si>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</si>
  <si>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</si>
  <si>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</si>
  <si>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</si>
  <si>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</si>
  <si>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</si>
  <si>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</si>
  <si>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</si>
  <si>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</si>
  <si>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</si>
  <si>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</si>
  <si>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</si>
  <si>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</si>
  <si>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</si>
  <si>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</si>
  <si>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</si>
  <si>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</si>
  <si>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</si>
  <si>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</si>
  <si>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</si>
  <si>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</si>
  <si>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</si>
  <si>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</si>
  <si>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</si>
  <si>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</si>
  <si>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</si>
  <si>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</si>
  <si>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</si>
  <si>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</si>
  <si>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</si>
  <si>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</si>
  <si>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</si>
  <si>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</si>
  <si>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</si>
  <si>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</si>
  <si>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</si>
  <si>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</si>
  <si>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</si>
  <si>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</si>
  <si>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</si>
  <si>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</si>
  <si>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</si>
  <si>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</si>
  <si>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</si>
  <si>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</si>
  <si>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</si>
  <si>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</si>
  <si>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</si>
  <si>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</si>
  <si>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</si>
  <si>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</si>
  <si>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</si>
  <si>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</si>
  <si>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</si>
  <si>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</si>
  <si>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</si>
  <si>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</si>
  <si>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</si>
  <si>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</si>
  <si>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</si>
  <si>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</si>
  <si>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</si>
  <si>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</si>
  <si>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</si>
  <si>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</si>
  <si>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</si>
  <si>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</si>
  <si>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</si>
  <si>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</si>
  <si>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</si>
  <si>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</si>
  <si>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</si>
  <si>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</si>
  <si>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</si>
  <si>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</si>
  <si>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</si>
  <si>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</si>
  <si>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</si>
  <si>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</si>
  <si>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</si>
  <si>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</si>
  <si>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</si>
  <si>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</si>
  <si>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</si>
  <si>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</si>
  <si>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</si>
  <si>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</si>
  <si>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</si>
  <si>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</si>
  <si>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</si>
  <si>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</si>
  <si>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</si>
  <si>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</si>
  <si>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</si>
  <si>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</si>
  <si>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</si>
  <si>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</si>
  <si>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</si>
  <si>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</si>
  <si>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</si>
  <si>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</si>
  <si>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</si>
  <si>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</si>
  <si>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</si>
  <si>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</si>
  <si>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</si>
  <si>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</si>
  <si>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</si>
  <si>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</si>
  <si>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</si>
  <si>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</si>
  <si>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</si>
  <si>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</si>
  <si>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</si>
  <si>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</si>
  <si>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</si>
  <si>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</si>
  <si>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</si>
  <si>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</si>
  <si>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</si>
  <si>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</si>
  <si>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</si>
  <si>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</si>
  <si>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</si>
  <si>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</si>
  <si>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</si>
  <si>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</si>
  <si>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</si>
  <si>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</si>
  <si>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</si>
  <si>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</si>
  <si>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</si>
  <si>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</si>
  <si>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</si>
  <si>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</si>
  <si>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</si>
  <si>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</si>
  <si>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</si>
  <si>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</si>
  <si>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</si>
  <si>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</si>
  <si>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</si>
  <si>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</si>
  <si>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</si>
  <si>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</si>
  <si>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</si>
  <si>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</si>
  <si>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</si>
  <si>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</si>
  <si>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</si>
  <si>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</si>
  <si>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</si>
  <si>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</si>
  <si>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</si>
  <si>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</si>
  <si>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</si>
  <si>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</si>
  <si>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</si>
  <si>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</si>
  <si>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</si>
  <si>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</si>
  <si>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</si>
  <si>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</si>
  <si>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</si>
  <si>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</si>
  <si>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</si>
  <si>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</si>
  <si>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</si>
  <si>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</si>
  <si>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</si>
  <si>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</si>
  <si>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</si>
  <si>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</si>
  <si>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</si>
  <si>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</si>
  <si>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</si>
  <si>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</si>
  <si>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</si>
  <si>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</si>
  <si>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</si>
  <si>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</si>
  <si>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</si>
  <si>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</si>
  <si>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</si>
  <si>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</si>
  <si>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</si>
  <si>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</si>
  <si>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</si>
  <si>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</si>
  <si>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</si>
  <si>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</si>
  <si>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</si>
  <si>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</si>
  <si>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</si>
  <si>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</si>
  <si>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</si>
  <si>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</si>
  <si>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</si>
  <si>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</si>
  <si>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</si>
  <si>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</si>
  <si>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</si>
  <si>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</si>
  <si>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</si>
  <si>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</si>
  <si>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</si>
  <si>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</si>
  <si>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</si>
  <si>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</si>
  <si>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</si>
  <si>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</si>
  <si>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</si>
  <si>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</si>
  <si>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</si>
  <si>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</si>
  <si>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</si>
  <si>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</si>
  <si>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</si>
  <si>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</si>
  <si>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</si>
  <si>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</si>
  <si>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</si>
  <si>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</si>
  <si>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</si>
  <si>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</si>
  <si>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</si>
  <si>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</si>
  <si>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</si>
  <si>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</si>
  <si>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</si>
  <si>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</si>
  <si>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</si>
  <si>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</si>
  <si>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</si>
  <si>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</si>
  <si>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</si>
  <si>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</si>
  <si>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</si>
  <si>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</si>
  <si>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</si>
  <si>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</si>
  <si>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</si>
  <si>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</si>
  <si>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</si>
  <si>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</si>
  <si>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</si>
  <si>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</si>
  <si>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</si>
  <si>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</si>
  <si>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</si>
  <si>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</si>
  <si>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</si>
  <si>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</si>
  <si>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</si>
  <si>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</si>
  <si>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</si>
  <si>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</si>
  <si>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</si>
  <si>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</si>
  <si>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</si>
  <si>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</si>
  <si>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</si>
  <si>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</si>
  <si>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</si>
  <si>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</si>
  <si>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</si>
  <si>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</si>
  <si>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</si>
  <si>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</si>
  <si>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</si>
  <si>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</si>
  <si>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</si>
  <si>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</si>
  <si>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</si>
  <si>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</si>
  <si>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</si>
  <si>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</si>
  <si>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</si>
  <si>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</si>
  <si>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</si>
  <si>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</si>
  <si>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</si>
  <si>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</si>
  <si>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</si>
  <si>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</si>
  <si>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</si>
  <si>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</si>
  <si>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</si>
  <si>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</si>
  <si>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</si>
  <si>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</si>
  <si>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</si>
  <si>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</si>
  <si>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</si>
  <si>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</si>
  <si>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</si>
  <si>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</si>
  <si>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</si>
  <si>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</si>
  <si>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</si>
  <si>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</si>
  <si>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</si>
  <si>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</si>
  <si>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</si>
  <si>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</si>
  <si>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</si>
  <si>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</si>
  <si>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</si>
  <si>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</si>
  <si>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</si>
  <si>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</si>
  <si>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</si>
  <si>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</si>
  <si>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</si>
  <si>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</si>
  <si>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</si>
  <si>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</si>
  <si>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</si>
  <si>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</si>
  <si>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</si>
  <si>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</si>
  <si>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</si>
  <si>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</si>
  <si>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</si>
  <si>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</si>
  <si>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</si>
  <si>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</si>
  <si>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</si>
  <si>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</si>
  <si>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</si>
  <si>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</si>
  <si>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</si>
  <si>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</si>
  <si>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</si>
  <si>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</si>
  <si>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</si>
  <si>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</si>
  <si>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</si>
  <si>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</si>
  <si>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</si>
  <si>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</si>
  <si>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</si>
  <si>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</si>
  <si>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</si>
  <si>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</si>
  <si>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</si>
  <si>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</si>
  <si>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</si>
  <si>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</si>
  <si>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</si>
  <si>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</si>
  <si>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</si>
  <si>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</si>
  <si>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</si>
  <si>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</si>
  <si>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</si>
  <si>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</si>
  <si>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</si>
  <si>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</si>
  <si>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</si>
  <si>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</si>
  <si>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</si>
  <si>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</si>
  <si>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</si>
  <si>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</si>
  <si>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</si>
  <si>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</si>
  <si>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</si>
  <si>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</si>
  <si>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</si>
  <si>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</si>
  <si>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</si>
  <si>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</si>
  <si>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</si>
  <si>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</si>
  <si>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</si>
  <si>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</si>
  <si>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</si>
  <si>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</si>
  <si>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</si>
  <si>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</si>
  <si>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</si>
  <si>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</si>
  <si>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</si>
  <si>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</si>
  <si>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</si>
  <si>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</si>
  <si>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</si>
  <si>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</si>
  <si>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</si>
  <si>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</si>
  <si>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</si>
  <si>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</si>
  <si>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</si>
  <si>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</si>
  <si>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</si>
  <si>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</si>
  <si>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</si>
  <si>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</si>
  <si>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</si>
  <si>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</si>
  <si>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</si>
  <si>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</si>
  <si>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</si>
  <si>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</si>
  <si>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</si>
  <si>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</si>
  <si>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</si>
  <si>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</si>
  <si>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</si>
  <si>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</si>
  <si>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</si>
  <si>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</si>
  <si>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</si>
  <si>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</si>
  <si>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</si>
  <si>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</si>
  <si>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</si>
  <si>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</si>
  <si>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</si>
  <si>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</si>
  <si>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</si>
  <si>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</si>
  <si>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</si>
  <si>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</si>
  <si>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</si>
  <si>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</si>
  <si>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</si>
  <si>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</si>
  <si>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</si>
  <si>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</si>
  <si>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</si>
  <si>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</si>
  <si>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</si>
  <si>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</si>
  <si>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</si>
  <si>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</si>
  <si>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</si>
  <si>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</si>
  <si>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</si>
  <si>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</si>
  <si>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</si>
  <si>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</si>
  <si>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</si>
  <si>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</si>
  <si>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</si>
  <si>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</si>
  <si>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</si>
  <si>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</si>
  <si>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</si>
  <si>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</si>
  <si>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</si>
  <si>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</si>
  <si>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</si>
  <si>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</si>
  <si>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</si>
  <si>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</si>
  <si>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</si>
  <si>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</si>
  <si>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</si>
  <si>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</si>
  <si>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</si>
  <si>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</si>
  <si>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</si>
  <si>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</si>
  <si>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</si>
  <si>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</si>
  <si>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</si>
  <si>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</si>
  <si>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</si>
  <si>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</si>
  <si>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</si>
  <si>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</si>
  <si>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</si>
  <si>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</si>
  <si>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</si>
  <si>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</si>
  <si>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</si>
  <si>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</si>
  <si>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</si>
  <si>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</si>
  <si>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</si>
  <si>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</si>
  <si>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</si>
  <si>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</si>
  <si>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</si>
  <si>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</si>
  <si>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</si>
  <si>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</si>
  <si>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</si>
  <si>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</si>
  <si>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</si>
  <si>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</si>
  <si>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</si>
  <si>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</si>
  <si>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</si>
  <si>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</si>
  <si>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</si>
  <si>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</si>
  <si>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</si>
  <si>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</si>
  <si>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</si>
  <si>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</si>
  <si>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</si>
  <si>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</si>
  <si>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</si>
  <si>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</si>
  <si>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</si>
  <si>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</si>
  <si>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</si>
  <si>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</si>
  <si>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</si>
  <si>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</si>
  <si>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</si>
  <si>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</si>
  <si>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</si>
  <si>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</si>
  <si>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</si>
  <si>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</si>
  <si>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</si>
  <si>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</si>
  <si>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</si>
  <si>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</si>
  <si>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</si>
  <si>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</si>
  <si>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</si>
  <si>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</si>
  <si>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</si>
  <si>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</si>
  <si>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</si>
  <si>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</si>
  <si>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</si>
  <si>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</si>
  <si>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</si>
  <si>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</si>
  <si>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</si>
  <si>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</si>
  <si>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</si>
  <si>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</si>
  <si>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</si>
  <si>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</si>
  <si>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</si>
  <si>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</si>
  <si>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</si>
  <si>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</si>
  <si>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</si>
  <si>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</si>
  <si>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</si>
  <si>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</si>
  <si>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</si>
  <si>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</si>
  <si>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</si>
  <si>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</si>
  <si>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</si>
  <si>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</si>
  <si>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</si>
  <si>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</si>
  <si>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</si>
  <si>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</si>
  <si>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</si>
  <si>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</si>
  <si>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</si>
  <si>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</si>
  <si>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</si>
  <si>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</si>
  <si>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</si>
  <si>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</si>
  <si>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</si>
  <si>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</si>
  <si>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</si>
  <si>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</si>
  <si>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</si>
  <si>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</si>
  <si>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</si>
  <si>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</si>
  <si>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</si>
  <si>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</si>
  <si>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</si>
  <si>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</si>
  <si>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</si>
  <si>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</si>
  <si>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</si>
  <si>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</si>
  <si>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</si>
  <si>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</si>
  <si>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</si>
  <si>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</si>
  <si>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</si>
  <si>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</si>
  <si>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</si>
  <si>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</si>
  <si>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</si>
  <si>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</si>
  <si>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</si>
  <si>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</si>
  <si>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</si>
  <si>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</si>
  <si>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</si>
  <si>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</si>
  <si>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</si>
  <si>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</si>
  <si>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</si>
  <si>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</si>
  <si>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</si>
  <si>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</si>
  <si>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</si>
  <si>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</si>
  <si>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</si>
  <si>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</si>
  <si>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</si>
  <si>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</si>
  <si>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</si>
  <si>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</si>
  <si>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</si>
  <si>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</si>
  <si>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</si>
  <si>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</si>
  <si>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</si>
  <si>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</si>
  <si>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</si>
  <si>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</si>
  <si>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</si>
  <si>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</si>
  <si>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</si>
  <si>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</si>
  <si>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</si>
  <si>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</si>
  <si>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</si>
  <si>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</si>
  <si>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</si>
  <si>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</si>
  <si>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</si>
  <si>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</si>
  <si>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</si>
  <si>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</si>
  <si>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</si>
  <si>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</si>
  <si>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</si>
  <si>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</si>
  <si>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</si>
  <si>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</si>
  <si>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</si>
  <si>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</si>
  <si>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</si>
  <si>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</si>
  <si>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</si>
  <si>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</si>
  <si>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</si>
  <si>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</si>
  <si>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</si>
  <si>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</si>
  <si>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</si>
  <si>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</si>
  <si>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</si>
  <si>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</si>
  <si>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</si>
  <si>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</si>
  <si>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</si>
  <si>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</si>
  <si>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</si>
  <si>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</si>
  <si>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</si>
  <si>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</si>
  <si>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</si>
  <si>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</si>
  <si>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</si>
  <si>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</si>
  <si>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</si>
  <si>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</si>
  <si>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</si>
  <si>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</si>
  <si>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</si>
  <si>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</si>
  <si>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</si>
  <si>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</si>
  <si>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</si>
  <si>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</si>
  <si>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</si>
  <si>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</si>
  <si>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</si>
  <si>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</si>
  <si>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</si>
  <si>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</si>
  <si>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</si>
  <si>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</si>
  <si>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</si>
  <si>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</si>
  <si>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</si>
  <si>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</si>
  <si>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</si>
  <si>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</si>
  <si>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</si>
  <si>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</si>
  <si>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</si>
  <si>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</si>
  <si>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</si>
  <si>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</si>
  <si>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</si>
  <si>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</si>
  <si>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</si>
  <si>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</si>
  <si>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</si>
  <si>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</si>
  <si>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</si>
  <si>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</si>
  <si>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</si>
  <si>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</si>
  <si>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</si>
  <si>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</si>
  <si>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</si>
  <si>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</si>
  <si>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</si>
  <si>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</si>
  <si>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</si>
  <si>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</si>
  <si>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</si>
  <si>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</si>
  <si>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</si>
  <si>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</si>
  <si>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</si>
  <si>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</si>
  <si>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</si>
  <si>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</si>
  <si>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</si>
  <si>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</si>
  <si>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</si>
  <si>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</si>
  <si>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</si>
  <si>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</si>
  <si>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</si>
  <si>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</si>
  <si>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</si>
  <si>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</si>
  <si>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</si>
  <si>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</si>
  <si>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</si>
  <si>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</si>
  <si>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</si>
  <si>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</si>
  <si>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</si>
  <si>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</si>
  <si>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</si>
  <si>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</si>
  <si>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</si>
  <si>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</si>
  <si>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</si>
  <si>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</si>
  <si>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</si>
  <si>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</si>
  <si>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</si>
  <si>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</si>
  <si>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</si>
  <si>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</si>
  <si>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</si>
  <si>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</si>
  <si>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</si>
  <si>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</si>
  <si>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</si>
  <si>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</si>
  <si>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</si>
  <si>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</si>
  <si>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</si>
  <si>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</si>
  <si>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</si>
  <si>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</si>
  <si>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</si>
  <si>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</si>
  <si>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</si>
  <si>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</si>
  <si>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</si>
  <si>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</si>
  <si>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</si>
  <si>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</si>
  <si>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</si>
  <si>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</si>
  <si>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</si>
  <si>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</si>
  <si>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</si>
  <si>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</si>
  <si>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</si>
  <si>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</si>
  <si>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</si>
  <si>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</si>
  <si>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</si>
  <si>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</si>
  <si>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</si>
  <si>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</si>
  <si>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</si>
  <si>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</si>
  <si>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</si>
  <si>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</si>
  <si>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</si>
  <si>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</si>
  <si>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</si>
  <si>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</si>
  <si>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</si>
  <si>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</si>
  <si>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</si>
  <si>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</si>
  <si>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</si>
  <si>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</si>
  <si>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</si>
  <si>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</si>
  <si>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</si>
  <si>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</si>
  <si>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</si>
  <si>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</si>
  <si>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</si>
  <si>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</si>
  <si>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</si>
  <si>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</si>
  <si>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</si>
  <si>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</si>
  <si>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</si>
  <si>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</si>
  <si>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</si>
  <si>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</si>
  <si>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</si>
  <si>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</si>
  <si>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</si>
  <si>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</si>
  <si>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</si>
  <si>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</si>
  <si>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</si>
  <si>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</si>
  <si>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</si>
  <si>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</si>
  <si>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</si>
  <si>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</si>
  <si>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</si>
  <si>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</si>
  <si>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</si>
  <si>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</si>
  <si>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</si>
  <si>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</si>
  <si>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</si>
  <si>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</si>
  <si>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</si>
  <si>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</si>
  <si>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</si>
  <si>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</si>
  <si>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</si>
  <si>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</si>
  <si>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</si>
  <si>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</si>
  <si>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</si>
  <si>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</si>
  <si>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</si>
  <si>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</si>
  <si>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</si>
  <si>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</si>
  <si>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</si>
  <si>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</si>
  <si>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</si>
  <si>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</si>
  <si>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</si>
  <si>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</si>
  <si>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</si>
  <si>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</si>
  <si>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</si>
  <si>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</si>
  <si>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</si>
  <si>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</si>
  <si>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</si>
  <si>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</si>
  <si>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</si>
  <si>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</si>
  <si>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</si>
  <si>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</si>
  <si>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</si>
  <si>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</si>
  <si>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</si>
  <si>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</si>
  <si>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</si>
  <si>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</si>
  <si>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</si>
  <si>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</si>
  <si>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</si>
  <si>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</si>
  <si>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</si>
  <si>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</si>
  <si>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</si>
  <si>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</si>
  <si>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</si>
  <si>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</si>
  <si>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</si>
  <si>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</si>
  <si>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</si>
  <si>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</si>
  <si>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</si>
  <si>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</si>
  <si>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</si>
  <si>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</si>
  <si>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</si>
  <si>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</si>
  <si>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</si>
  <si>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</si>
  <si>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</si>
  <si>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</si>
  <si>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</si>
  <si>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</si>
  <si>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</si>
  <si>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</si>
  <si>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</si>
  <si>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</si>
  <si>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</si>
  <si>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</si>
  <si>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</si>
  <si>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</si>
  <si>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</si>
  <si>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</si>
  <si>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</si>
  <si>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</si>
  <si>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</si>
  <si>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</si>
  <si>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</si>
  <si>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</si>
  <si>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</si>
  <si>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</si>
  <si>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</si>
  <si>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</si>
  <si>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</si>
  <si>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</si>
  <si>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</si>
  <si>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</si>
  <si>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</si>
  <si>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</si>
  <si>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</si>
  <si>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</si>
  <si>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</si>
  <si>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</si>
  <si>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</si>
  <si>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</si>
  <si>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</si>
  <si>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</si>
  <si>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</si>
  <si>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</si>
  <si>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</si>
  <si>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</si>
  <si>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</si>
  <si>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</si>
  <si>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</si>
  <si>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</si>
  <si>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</si>
  <si>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</si>
  <si>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</si>
  <si>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</si>
  <si>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</si>
  <si>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</si>
  <si>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</si>
  <si>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</si>
  <si>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</si>
  <si>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</si>
  <si>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</si>
  <si>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</si>
  <si>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</si>
  <si>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</si>
  <si>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</si>
  <si>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</si>
  <si>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</si>
  <si>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</si>
  <si>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</si>
  <si>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</si>
  <si>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</si>
  <si>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</si>
  <si>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</si>
  <si>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</si>
  <si>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</si>
  <si>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</si>
  <si>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</si>
  <si>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</si>
  <si>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</si>
  <si>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</si>
  <si>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</si>
  <si>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</si>
  <si>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</si>
  <si>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</si>
  <si>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</si>
  <si>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</si>
  <si>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</si>
  <si>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</si>
  <si>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</si>
  <si>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</si>
  <si>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</si>
  <si>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</si>
  <si>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</si>
  <si>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</si>
  <si>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</si>
  <si>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</si>
  <si>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</si>
  <si>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</si>
  <si>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</si>
  <si>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</si>
  <si>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</si>
  <si>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</si>
  <si>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</si>
  <si>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</si>
  <si>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</si>
  <si>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</si>
  <si>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</si>
  <si>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</si>
  <si>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</si>
  <si>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</si>
  <si>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</si>
  <si>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</si>
  <si>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</si>
  <si>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</si>
  <si>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</si>
  <si>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</si>
  <si>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</si>
  <si>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</si>
  <si>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</si>
  <si>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</si>
  <si>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</si>
  <si>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</si>
  <si>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</si>
  <si>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</si>
  <si>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</si>
  <si>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</si>
  <si>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</si>
  <si>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</si>
  <si>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</si>
  <si>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</si>
  <si>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</si>
  <si>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</si>
  <si>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</si>
  <si>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</si>
  <si>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</si>
  <si>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</si>
  <si>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</si>
  <si>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</si>
  <si>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</si>
  <si>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</si>
  <si>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</si>
  <si>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</si>
  <si>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</si>
  <si>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</si>
  <si>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</si>
  <si>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</si>
  <si>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</si>
  <si>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</si>
  <si>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</si>
  <si>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</si>
  <si>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</si>
  <si>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</si>
  <si>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</si>
  <si>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</si>
  <si>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</si>
  <si>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</si>
  <si>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</si>
  <si>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</si>
  <si>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</si>
  <si>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</si>
  <si>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</si>
  <si>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</si>
  <si>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</si>
  <si>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</si>
  <si>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</si>
  <si>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</si>
  <si>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</si>
  <si>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</si>
  <si>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</si>
  <si>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</si>
  <si>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</si>
  <si>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</si>
  <si>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</si>
  <si>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</si>
  <si>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</si>
  <si>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</si>
  <si>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</si>
  <si>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</si>
  <si>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</si>
  <si>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</si>
  <si>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</si>
  <si>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</si>
  <si>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</si>
  <si>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</si>
  <si>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</si>
  <si>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</si>
  <si>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</si>
  <si>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</si>
  <si>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</si>
  <si>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</si>
  <si>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</si>
  <si>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</si>
  <si>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</si>
  <si>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</si>
  <si>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</si>
  <si>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</si>
  <si>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</si>
  <si>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</si>
  <si>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</si>
  <si>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</si>
  <si>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</si>
  <si>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</si>
  <si>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</si>
  <si>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</si>
  <si>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</si>
  <si>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</si>
  <si>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</si>
  <si>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</si>
  <si>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</si>
  <si>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</si>
  <si>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</si>
  <si>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</si>
  <si>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</si>
  <si>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</si>
  <si>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</si>
  <si>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</si>
  <si>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</si>
  <si>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</si>
  <si>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</si>
  <si>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</si>
  <si>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</si>
  <si>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</si>
  <si>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</si>
  <si>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</si>
  <si>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</si>
  <si>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</si>
  <si>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</si>
  <si>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</si>
  <si>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</si>
  <si>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</si>
  <si>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</si>
  <si>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</si>
  <si>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</si>
  <si>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</si>
  <si>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</si>
  <si>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</si>
  <si>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</si>
  <si>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</si>
  <si>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</si>
  <si>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</si>
  <si>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</si>
  <si>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</si>
  <si>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</si>
  <si>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</si>
  <si>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</si>
  <si>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</si>
  <si>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</si>
  <si>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</si>
  <si>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</si>
  <si>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</si>
  <si>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</si>
  <si>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</si>
  <si>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</si>
  <si>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</si>
  <si>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</si>
  <si>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</si>
  <si>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</si>
  <si>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</si>
  <si>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</si>
  <si>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</si>
  <si>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</si>
  <si>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</si>
  <si>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</si>
  <si>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</si>
  <si>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</si>
  <si>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</si>
  <si>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</si>
  <si>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</si>
  <si>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</si>
  <si>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</si>
  <si>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</si>
  <si>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</si>
  <si>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</si>
  <si>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</si>
  <si>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</si>
  <si>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</si>
  <si>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</si>
  <si>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</si>
  <si>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</si>
  <si>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</si>
  <si>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</si>
  <si>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</si>
  <si>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</si>
  <si>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</si>
  <si>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</si>
  <si>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</si>
  <si>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</si>
  <si>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</si>
  <si>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</si>
  <si>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</si>
  <si>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</si>
  <si>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</si>
  <si>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</si>
  <si>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</si>
  <si>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</si>
  <si>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</si>
  <si>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</si>
  <si>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</si>
  <si>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</si>
  <si>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</si>
  <si>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</si>
  <si>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</si>
  <si>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</si>
  <si>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</si>
  <si>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</si>
  <si>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</si>
  <si>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</si>
  <si>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</si>
  <si>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</si>
  <si>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</si>
  <si>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</si>
  <si>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</si>
  <si>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</si>
  <si>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</si>
  <si>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</si>
  <si>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</si>
  <si>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</si>
  <si>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</si>
  <si>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</si>
  <si>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</si>
  <si>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</si>
  <si>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</si>
  <si>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</si>
  <si>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</si>
  <si>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</si>
  <si>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</si>
  <si>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</si>
  <si>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</si>
  <si>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</si>
  <si>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</si>
  <si>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</si>
  <si>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</si>
  <si>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</si>
  <si>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</si>
  <si>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</si>
  <si>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</si>
  <si>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</si>
  <si>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</si>
  <si>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</si>
  <si>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</si>
  <si>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</si>
  <si>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</si>
  <si>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</si>
  <si>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</si>
  <si>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</si>
  <si>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</si>
  <si>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</si>
  <si>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</si>
  <si>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</si>
  <si>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</si>
  <si>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</si>
  <si>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</si>
  <si>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</si>
  <si>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</si>
  <si>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</si>
  <si>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</si>
  <si>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</si>
  <si>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</si>
  <si>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</si>
  <si>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</si>
  <si>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</si>
  <si>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</si>
  <si>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</si>
  <si>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</si>
  <si>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</si>
  <si>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</si>
  <si>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</si>
  <si>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</si>
  <si>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</si>
  <si>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</si>
  <si>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</si>
  <si>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</si>
  <si>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</si>
  <si>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</si>
  <si>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</si>
  <si>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</si>
  <si>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</si>
  <si>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</si>
  <si>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</si>
  <si>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</si>
  <si>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</si>
  <si>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</si>
  <si>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</si>
  <si>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</si>
  <si>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</si>
  <si>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</si>
  <si>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</si>
  <si>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</si>
  <si>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</si>
  <si>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</si>
  <si>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</si>
  <si>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</si>
  <si>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</si>
  <si>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</si>
  <si>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</si>
  <si>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</si>
  <si>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</si>
  <si>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</si>
  <si>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</si>
  <si>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</si>
  <si>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</si>
  <si>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</si>
  <si>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</si>
  <si>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</si>
  <si>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</si>
  <si>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</si>
  <si>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</si>
  <si>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</si>
  <si>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</si>
  <si>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</si>
  <si>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</si>
  <si>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</si>
  <si>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</si>
  <si>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</si>
  <si>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</si>
  <si>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</si>
  <si>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</si>
  <si>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</si>
  <si>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</si>
  <si>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</si>
  <si>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</si>
  <si>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</si>
  <si>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</si>
  <si>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</si>
  <si>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</si>
  <si>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</si>
  <si>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</si>
  <si>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</si>
  <si>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</si>
  <si>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</si>
  <si>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</si>
  <si>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</si>
  <si>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</si>
  <si>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</si>
  <si>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</si>
  <si>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</si>
  <si>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</si>
  <si>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</si>
  <si>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</si>
  <si>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</si>
  <si>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</si>
  <si>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</si>
  <si>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</si>
  <si>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</si>
  <si>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</si>
  <si>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</si>
  <si>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</si>
  <si>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</si>
  <si>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</si>
  <si>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</si>
  <si>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</si>
  <si>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</si>
  <si>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</si>
  <si>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</si>
  <si>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</si>
  <si>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</si>
  <si>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</si>
  <si>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</si>
  <si>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</si>
  <si>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</si>
  <si>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</si>
  <si>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</si>
  <si>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</si>
  <si>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</si>
  <si>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</si>
  <si>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</si>
  <si>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</si>
  <si>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</si>
  <si>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</si>
  <si>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</si>
  <si>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</si>
  <si>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</si>
  <si>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</si>
  <si>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</si>
  <si>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</si>
  <si>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</si>
  <si>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</si>
  <si>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</si>
  <si>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</si>
  <si>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</si>
  <si>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</si>
  <si>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</si>
  <si>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</si>
  <si>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</si>
  <si>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</si>
  <si>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</si>
  <si>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</si>
  <si>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</si>
  <si>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</si>
  <si>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</si>
  <si>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</si>
  <si>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</si>
  <si>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</si>
  <si>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</si>
  <si>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</si>
  <si>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</si>
  <si>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</si>
  <si>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</si>
  <si>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</si>
  <si>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</si>
  <si>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</si>
  <si>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</si>
  <si>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</si>
  <si>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</si>
  <si>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</si>
  <si>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</si>
  <si>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</si>
  <si>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</si>
  <si>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</si>
  <si>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</si>
  <si>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</si>
  <si>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</si>
  <si>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</si>
  <si>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</si>
  <si>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</si>
  <si>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</si>
  <si>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</si>
  <si>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</si>
  <si>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</si>
  <si>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</si>
  <si>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</si>
  <si>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</si>
  <si>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</si>
  <si>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</si>
  <si>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</si>
  <si>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</si>
  <si>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</si>
  <si>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</si>
  <si>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</si>
  <si>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</si>
  <si>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</si>
  <si>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</si>
  <si>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</si>
  <si>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</si>
  <si>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</si>
  <si>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</si>
  <si>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</si>
  <si>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</si>
  <si>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</si>
  <si>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</si>
  <si>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</si>
  <si>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</si>
  <si>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</si>
  <si>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</si>
  <si>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</si>
  <si>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</si>
  <si>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</si>
  <si>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</si>
  <si>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</si>
  <si>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</si>
  <si>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</si>
  <si>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</si>
  <si>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</si>
  <si>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</si>
  <si>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</si>
  <si>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</si>
  <si>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</si>
  <si>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</si>
  <si>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</si>
  <si>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</si>
  <si>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</si>
  <si>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</si>
  <si>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</si>
  <si>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</si>
  <si>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</si>
  <si>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</si>
  <si>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</si>
  <si>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</si>
  <si>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</si>
  <si>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</si>
  <si>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</si>
  <si>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</si>
  <si>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</si>
  <si>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</si>
  <si>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</si>
  <si>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</si>
  <si>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</si>
  <si>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</si>
  <si>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</si>
  <si>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</si>
  <si>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</si>
  <si>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</si>
  <si>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</si>
  <si>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</si>
  <si>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</si>
  <si>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</si>
  <si>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</si>
  <si>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</si>
  <si>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</si>
  <si>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</si>
  <si>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</si>
  <si>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</si>
  <si>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</si>
  <si>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</si>
  <si>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</si>
  <si>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</si>
  <si>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</si>
  <si>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</si>
  <si>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</si>
  <si>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</si>
  <si>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</si>
  <si>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</si>
  <si>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</si>
  <si>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</si>
  <si>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</si>
  <si>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</si>
  <si>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</si>
  <si>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</si>
  <si>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</si>
  <si>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</si>
  <si>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</si>
  <si>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</si>
  <si>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</si>
  <si>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</si>
  <si>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</si>
  <si>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</si>
  <si>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</si>
  <si>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</si>
  <si>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</si>
  <si>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</si>
  <si>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</si>
  <si>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</si>
  <si>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</si>
  <si>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</si>
  <si>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</si>
  <si>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</si>
  <si>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</si>
  <si>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</si>
  <si>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</si>
  <si>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</si>
  <si>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</si>
  <si>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</si>
  <si>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</si>
  <si>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</si>
  <si>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</si>
  <si>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</si>
  <si>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</si>
  <si>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</si>
  <si>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</si>
  <si>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</si>
  <si>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</si>
  <si>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</si>
  <si>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</si>
  <si>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</si>
  <si>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</si>
  <si>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</si>
  <si>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</si>
  <si>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</si>
  <si>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</si>
  <si>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</si>
  <si>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</si>
  <si>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</si>
  <si>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</si>
  <si>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</si>
  <si>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</si>
  <si>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</si>
  <si>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</si>
  <si>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</si>
  <si>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</si>
  <si>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</si>
  <si>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</si>
  <si>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</si>
  <si>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</si>
  <si>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</si>
  <si>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</si>
  <si>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</si>
  <si>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</si>
  <si>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</si>
  <si>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</si>
  <si>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</si>
  <si>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</si>
  <si>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</si>
  <si>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</si>
  <si>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</si>
  <si>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</si>
  <si>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</si>
  <si>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</si>
  <si>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</si>
  <si>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</si>
  <si>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</si>
  <si>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</si>
  <si>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</si>
  <si>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</si>
  <si>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</si>
  <si>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</si>
  <si>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</si>
  <si>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</si>
  <si>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</si>
  <si>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</si>
  <si>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</si>
  <si>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</si>
  <si>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</si>
  <si>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</si>
  <si>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</si>
  <si>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</si>
  <si>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</si>
  <si>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</si>
  <si>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</si>
  <si>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</si>
  <si>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</si>
  <si>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</si>
  <si>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</si>
  <si>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</si>
  <si>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</si>
  <si>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</si>
  <si>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</si>
  <si>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</si>
  <si>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</si>
  <si>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</si>
  <si>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</si>
  <si>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</si>
  <si>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</si>
  <si>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</si>
  <si>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</si>
  <si>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</si>
  <si>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</si>
  <si>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</si>
  <si>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</si>
  <si>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</si>
  <si>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</si>
  <si>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</si>
  <si>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</si>
  <si>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</si>
  <si>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</si>
  <si>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</si>
  <si>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</si>
  <si>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</si>
  <si>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</si>
  <si>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</si>
  <si>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</si>
  <si>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</si>
  <si>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</si>
  <si>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</si>
  <si>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</si>
  <si>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</si>
  <si>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</si>
  <si>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</si>
  <si>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</si>
  <si>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</si>
  <si>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</si>
  <si>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</si>
  <si>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</si>
  <si>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</si>
  <si>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</si>
  <si>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</si>
  <si>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</si>
  <si>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</si>
  <si>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</si>
  <si>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</si>
  <si>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</si>
  <si>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</si>
  <si>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</si>
  <si>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</si>
  <si>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</si>
  <si>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</si>
  <si>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</si>
  <si>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</si>
  <si>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</si>
  <si>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</si>
  <si>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</si>
  <si>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</si>
  <si>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</si>
  <si>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</si>
  <si>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</si>
  <si>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</si>
  <si>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</si>
  <si>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</si>
  <si>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</si>
  <si>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</si>
  <si>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</si>
  <si>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</si>
  <si>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</si>
  <si>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</si>
  <si>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</si>
  <si>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</si>
  <si>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</si>
  <si>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</si>
  <si>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</si>
  <si>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</si>
  <si>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</si>
  <si>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</si>
  <si>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</si>
  <si>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</si>
  <si>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</si>
  <si>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</si>
  <si>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</si>
  <si>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</si>
  <si>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</si>
  <si>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</si>
  <si>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</si>
  <si>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</si>
  <si>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</si>
  <si>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</si>
  <si>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</si>
  <si>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</si>
  <si>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</si>
  <si>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</si>
  <si>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</si>
  <si>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</si>
  <si>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</si>
  <si>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</si>
  <si>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</si>
  <si>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</si>
  <si>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</si>
  <si>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</si>
  <si>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</si>
  <si>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</si>
  <si>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</si>
  <si>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</si>
  <si>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</si>
  <si>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</si>
  <si>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</si>
  <si>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</si>
  <si>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</si>
  <si>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</si>
  <si>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</si>
  <si>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</si>
  <si>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</si>
  <si>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</si>
  <si>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</si>
  <si>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</si>
  <si>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</si>
  <si>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</si>
  <si>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</si>
  <si>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</si>
  <si>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</si>
  <si>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</si>
  <si>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</si>
  <si>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</si>
  <si>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</si>
  <si>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</si>
  <si>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</si>
  <si>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</si>
  <si>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</si>
  <si>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</si>
  <si>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</si>
  <si>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</si>
  <si>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</si>
  <si>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</si>
  <si>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</si>
  <si>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</si>
  <si>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</si>
  <si>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</si>
  <si>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</si>
  <si>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</si>
  <si>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</si>
  <si>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</si>
  <si>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</si>
  <si>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</si>
  <si>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</si>
  <si>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</si>
  <si>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</si>
  <si>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</si>
  <si>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</si>
  <si>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</si>
  <si>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</si>
  <si>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</si>
  <si>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</si>
  <si>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</si>
  <si>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</si>
  <si>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</si>
  <si>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</si>
  <si>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</si>
  <si>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</si>
  <si>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</si>
  <si>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</si>
  <si>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</si>
  <si>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</si>
  <si>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</si>
  <si>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</si>
  <si>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</si>
  <si>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</si>
  <si>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</si>
  <si>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</si>
  <si>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</si>
  <si>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</si>
  <si>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</si>
  <si>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</si>
  <si>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</si>
  <si>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</si>
  <si>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</si>
  <si>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</si>
  <si>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</si>
  <si>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</si>
  <si>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</si>
  <si>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</si>
  <si>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</si>
  <si>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</si>
  <si>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</si>
  <si>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</si>
  <si>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</si>
  <si>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</si>
  <si>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</si>
  <si>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</si>
  <si>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</si>
  <si>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</si>
  <si>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</si>
  <si>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</si>
  <si>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</si>
  <si>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</si>
  <si>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</si>
  <si>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</si>
  <si>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</si>
  <si>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</si>
  <si>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</si>
  <si>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</si>
  <si>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</si>
  <si>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</si>
  <si>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</si>
  <si>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</si>
  <si>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</si>
  <si>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</si>
  <si>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</si>
  <si>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</si>
  <si>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</si>
  <si>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</si>
  <si>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</si>
  <si>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</si>
  <si>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</si>
  <si>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</si>
  <si>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</si>
  <si>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</si>
  <si>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</si>
  <si>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</si>
  <si>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</si>
  <si>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</si>
  <si>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</si>
  <si>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</si>
  <si>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</si>
  <si>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</si>
  <si>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</si>
  <si>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</si>
  <si>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</si>
  <si>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</si>
  <si>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</si>
  <si>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</si>
  <si>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</si>
  <si>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</si>
  <si>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</si>
  <si>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</si>
  <si>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</si>
  <si>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</si>
  <si>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</si>
  <si>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</si>
  <si>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</si>
  <si>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</si>
  <si>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</si>
  <si>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</si>
  <si>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</si>
  <si>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</si>
  <si>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</si>
  <si>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</si>
  <si>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</si>
  <si>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</si>
  <si>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</si>
  <si>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</si>
  <si>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</si>
  <si>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</si>
  <si>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</si>
  <si>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</si>
  <si>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</si>
  <si>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</si>
  <si>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</si>
  <si>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</si>
  <si>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</si>
  <si>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</si>
  <si>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</si>
  <si>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</si>
  <si>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</si>
  <si>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</si>
  <si>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</si>
  <si>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</si>
  <si>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</si>
  <si>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</si>
  <si>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</si>
  <si>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</si>
  <si>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</si>
  <si>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</si>
  <si>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</si>
  <si>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</si>
  <si>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</si>
  <si>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</si>
  <si>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</si>
  <si>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</si>
  <si>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</si>
  <si>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</si>
  <si>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</si>
  <si>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</si>
  <si>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</si>
  <si>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</si>
  <si>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</si>
  <si>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</si>
  <si>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</si>
  <si>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</si>
  <si>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</si>
  <si>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</si>
  <si>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</si>
  <si>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</si>
  <si>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</si>
  <si>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</si>
  <si>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</si>
  <si>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</si>
  <si>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</si>
  <si>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</si>
  <si>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</si>
  <si>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</si>
  <si>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</si>
  <si>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</si>
  <si>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</si>
  <si>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</si>
  <si>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</si>
  <si>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</si>
  <si>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</si>
  <si>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</si>
  <si>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</si>
  <si>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</si>
  <si>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</si>
  <si>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</si>
  <si>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</si>
  <si>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</si>
  <si>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</si>
  <si>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</si>
  <si>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</si>
  <si>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</si>
  <si>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</si>
  <si>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</si>
  <si>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</si>
  <si>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</si>
  <si>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</si>
  <si>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</si>
  <si>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</si>
  <si>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</si>
  <si>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</si>
  <si>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</si>
  <si>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</si>
  <si>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</si>
  <si>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</si>
  <si>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</si>
  <si>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</si>
  <si>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</si>
  <si>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</si>
  <si>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</si>
  <si>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</si>
  <si>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</si>
  <si>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</si>
  <si>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</si>
  <si>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</si>
  <si>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</si>
  <si>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</si>
  <si>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</si>
  <si>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</si>
  <si>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</si>
  <si>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</si>
  <si>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</si>
  <si>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</si>
  <si>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</si>
  <si>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</si>
  <si>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</si>
  <si>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</si>
  <si>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</si>
  <si>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</si>
  <si>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</si>
  <si>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</si>
  <si>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</si>
  <si>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</si>
  <si>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</si>
  <si>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</si>
  <si>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</si>
  <si>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</si>
  <si>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</si>
  <si>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</si>
  <si>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</si>
  <si>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</si>
  <si>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</si>
  <si>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</si>
  <si>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</si>
  <si>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</si>
  <si>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</si>
  <si>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</si>
  <si>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</si>
  <si>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</si>
  <si>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</si>
  <si>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</si>
  <si>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</si>
  <si>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</si>
  <si>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</si>
  <si>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</si>
  <si>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</si>
  <si>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</si>
  <si>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</si>
  <si>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</si>
  <si>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</si>
  <si>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</si>
  <si>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</si>
  <si>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</si>
  <si>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</si>
  <si>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</si>
  <si>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</si>
  <si>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</si>
  <si>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</si>
  <si>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</si>
  <si>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</si>
  <si>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</si>
  <si>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</si>
  <si>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</si>
  <si>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</si>
  <si>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</si>
  <si>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</si>
  <si>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</si>
  <si>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</si>
  <si>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</si>
  <si>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</si>
  <si>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</si>
  <si>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</si>
  <si>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</si>
  <si>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</si>
  <si>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</si>
  <si>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</si>
  <si>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</si>
  <si>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</si>
  <si>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</si>
  <si>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</si>
  <si>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</si>
  <si>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</si>
  <si>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</si>
  <si>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</si>
  <si>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</si>
  <si>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</si>
  <si>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</si>
  <si>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</si>
  <si>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</si>
  <si>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</si>
  <si>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</si>
  <si>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</si>
  <si>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</si>
  <si>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</si>
  <si>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</si>
  <si>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</si>
  <si>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</si>
  <si>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</si>
  <si>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</si>
  <si>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</si>
  <si>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</si>
  <si>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</si>
  <si>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</si>
  <si>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</si>
  <si>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</si>
  <si>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</si>
  <si>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</si>
  <si>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</si>
  <si>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</si>
  <si>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</si>
  <si>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</si>
  <si>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</si>
  <si>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</si>
  <si>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</si>
  <si>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</si>
  <si>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</si>
  <si>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</si>
  <si>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</si>
  <si>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</si>
  <si>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</si>
  <si>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</si>
  <si>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</si>
  <si>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</si>
  <si>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</si>
  <si>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</si>
  <si>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</si>
  <si>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</si>
  <si>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</si>
  <si>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</si>
  <si>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</si>
  <si>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</si>
  <si>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</si>
  <si>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</si>
  <si>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</si>
  <si>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</si>
  <si>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</si>
  <si>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</si>
  <si>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</si>
  <si>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</si>
  <si>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</si>
  <si>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</si>
  <si>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</si>
  <si>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</si>
  <si>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</si>
  <si>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</si>
  <si>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</si>
  <si>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</si>
  <si>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</si>
  <si>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</si>
  <si>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</si>
  <si>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</si>
  <si>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</si>
  <si>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</si>
  <si>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</si>
  <si>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</si>
  <si>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</si>
  <si>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</si>
  <si>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</si>
  <si>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</si>
  <si>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</si>
  <si>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</si>
  <si>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</si>
  <si>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</si>
  <si>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</si>
  <si>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</si>
  <si>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</si>
  <si>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</si>
  <si>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</si>
  <si>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</si>
  <si>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</si>
  <si>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</si>
  <si>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</si>
  <si>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</si>
  <si>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</si>
  <si>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</si>
  <si>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</si>
  <si>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</si>
  <si>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</si>
  <si>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</si>
  <si>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</si>
  <si>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</si>
  <si>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</si>
  <si>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</si>
  <si>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</si>
  <si>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</si>
  <si>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</si>
  <si>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</si>
  <si>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</si>
  <si>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</si>
  <si>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</si>
  <si>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</si>
  <si>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</si>
  <si>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</si>
  <si>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</si>
  <si>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</si>
  <si>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</si>
  <si>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</si>
  <si>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</si>
  <si>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</si>
  <si>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</si>
  <si>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</si>
  <si>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</si>
  <si>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</si>
  <si>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</si>
  <si>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</si>
  <si>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</si>
  <si>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</si>
  <si>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</si>
  <si>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</si>
  <si>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</si>
  <si>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</si>
  <si>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</si>
  <si>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</si>
  <si>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</si>
  <si>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</si>
  <si>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</si>
  <si>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</si>
  <si>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</si>
  <si>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</si>
  <si>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</si>
  <si>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</si>
  <si>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</si>
  <si>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</si>
  <si>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</si>
  <si>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</si>
  <si>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</si>
  <si>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</si>
  <si>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</si>
  <si>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</si>
  <si>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</si>
  <si>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</si>
  <si>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</si>
  <si>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</si>
  <si>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</si>
  <si>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</si>
  <si>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</si>
  <si>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</si>
  <si>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</si>
  <si>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</si>
  <si>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</si>
  <si>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</si>
  <si>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</si>
  <si>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</si>
  <si>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</si>
  <si>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</si>
  <si>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</si>
  <si>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</si>
  <si>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</si>
  <si>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</si>
  <si>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</si>
  <si>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</si>
  <si>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</si>
  <si>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</si>
  <si>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</si>
  <si>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</si>
  <si>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</si>
  <si>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</si>
  <si>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</si>
  <si>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</si>
  <si>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</si>
  <si>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</si>
  <si>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</si>
  <si>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</si>
  <si>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</si>
  <si>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</si>
  <si>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</si>
  <si>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</si>
  <si>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</si>
  <si>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</si>
  <si>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</si>
  <si>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</si>
  <si>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</si>
  <si>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</si>
  <si>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</si>
  <si>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</si>
  <si>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</si>
  <si>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</si>
  <si>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</si>
  <si>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</si>
  <si>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</si>
  <si>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</si>
  <si>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</si>
  <si>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</si>
  <si>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</si>
  <si>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</si>
  <si>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</si>
  <si>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</si>
  <si>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</si>
  <si>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</si>
  <si>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</si>
  <si>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</si>
  <si>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</si>
  <si>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</si>
  <si>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</si>
  <si>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</si>
  <si>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</si>
  <si>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</si>
  <si>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</si>
  <si>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</si>
  <si>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</si>
  <si>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</si>
  <si>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</si>
  <si>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</si>
  <si>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</si>
  <si>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</si>
  <si>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</si>
  <si>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</si>
  <si>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</si>
  <si>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</si>
  <si>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</si>
  <si>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</si>
  <si>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</si>
  <si>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</si>
  <si>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</si>
  <si>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</si>
  <si>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</si>
  <si>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</si>
  <si>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</si>
  <si>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</si>
  <si>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</si>
  <si>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</si>
  <si>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</si>
  <si>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</si>
  <si>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</si>
  <si>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</si>
  <si>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</si>
  <si>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</si>
  <si>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</si>
  <si>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</si>
  <si>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</si>
  <si>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</si>
  <si>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</si>
  <si>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</si>
  <si>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</si>
  <si>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</si>
  <si>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</si>
  <si>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</si>
  <si>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</si>
  <si>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</si>
  <si>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</si>
  <si>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</si>
  <si>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</si>
  <si>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</si>
  <si>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</si>
  <si>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</si>
  <si>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</si>
  <si>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</si>
  <si>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</si>
  <si>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</si>
  <si>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</si>
  <si>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</si>
  <si>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</si>
  <si>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</si>
  <si>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</si>
  <si>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</si>
  <si>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</si>
  <si>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</si>
  <si>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</si>
  <si>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</si>
  <si>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</si>
  <si>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</si>
  <si>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</si>
  <si>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</si>
  <si>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</si>
  <si>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</si>
  <si>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</si>
  <si>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</si>
  <si>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</si>
  <si>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</si>
  <si>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</si>
  <si>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</si>
  <si>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</si>
  <si>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</si>
  <si>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</si>
  <si>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</si>
  <si>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</si>
  <si>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</si>
  <si>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</si>
  <si>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</si>
  <si>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</si>
  <si>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</si>
  <si>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</si>
  <si>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</si>
  <si>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</si>
  <si>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</si>
  <si>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</si>
  <si>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</si>
  <si>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</si>
  <si>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</si>
  <si>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</si>
  <si>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</si>
  <si>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</si>
  <si>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</si>
  <si>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</si>
  <si>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</si>
  <si>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</si>
  <si>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</si>
  <si>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</si>
  <si>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</si>
  <si>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</si>
  <si>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</si>
  <si>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</si>
  <si>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</si>
  <si>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</si>
  <si>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</si>
  <si>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</si>
  <si>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</si>
  <si>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</si>
  <si>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</si>
  <si>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</si>
  <si>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</si>
  <si>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</si>
  <si>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</si>
  <si>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</si>
  <si>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</si>
  <si>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</si>
  <si>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</si>
  <si>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</si>
  <si>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</si>
  <si>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</si>
  <si>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</si>
  <si>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</si>
  <si>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</si>
  <si>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</si>
  <si>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</si>
  <si>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</si>
  <si>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</si>
  <si>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</si>
  <si>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</si>
  <si>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</si>
  <si>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</si>
  <si>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</si>
  <si>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</si>
  <si>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</si>
  <si>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</si>
  <si>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</si>
  <si>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</si>
  <si>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</si>
  <si>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</si>
  <si>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</si>
  <si>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</si>
  <si>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</si>
  <si>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</si>
  <si>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</si>
  <si>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</si>
  <si>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</si>
  <si>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</si>
  <si>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</si>
  <si>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</si>
  <si>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</si>
  <si>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</si>
  <si>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</si>
  <si>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</si>
  <si>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</si>
  <si>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</si>
  <si>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</si>
  <si>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</si>
  <si>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</si>
  <si>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</si>
  <si>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</si>
  <si>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</si>
  <si>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</si>
  <si>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</si>
  <si>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</si>
  <si>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</si>
  <si>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</si>
  <si>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</si>
  <si>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</si>
  <si>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</si>
  <si>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</si>
  <si>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</si>
  <si>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</si>
  <si>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</si>
  <si>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</si>
  <si>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</si>
  <si>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</si>
  <si>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</si>
  <si>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</si>
  <si>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</si>
  <si>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</si>
  <si>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</si>
  <si>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</si>
  <si>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</si>
  <si>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</si>
  <si>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</si>
  <si>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</si>
  <si>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</si>
  <si>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</si>
  <si>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</si>
  <si>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</si>
  <si>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</si>
  <si>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</si>
  <si>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</si>
  <si>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</si>
  <si>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</si>
  <si>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</si>
  <si>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</si>
  <si>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</si>
  <si>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</si>
  <si>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</si>
  <si>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</si>
  <si>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</si>
  <si>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</si>
  <si>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</si>
  <si>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</si>
  <si>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</si>
  <si>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</si>
  <si>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</si>
  <si>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</si>
  <si>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</si>
  <si>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</si>
  <si>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</si>
  <si>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</si>
  <si>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</si>
  <si>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</si>
  <si>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</si>
  <si>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</si>
  <si>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</si>
  <si>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</si>
  <si>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</si>
  <si>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</si>
  <si>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</si>
  <si>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</si>
  <si>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</si>
  <si>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</si>
  <si>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</si>
  <si>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</si>
  <si>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</si>
  <si>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</si>
  <si>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</si>
  <si>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</si>
  <si>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</si>
  <si>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</si>
  <si>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</si>
  <si>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</si>
  <si>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</si>
  <si>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</si>
  <si>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</si>
  <si>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</si>
  <si>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</si>
  <si>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</si>
  <si>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</si>
  <si>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</si>
  <si>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</si>
  <si>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</si>
  <si>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</si>
  <si>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</si>
  <si>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</si>
  <si>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</si>
  <si>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</si>
  <si>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</si>
  <si>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</si>
  <si>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</si>
  <si>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</si>
  <si>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</si>
  <si>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</si>
  <si>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</si>
  <si>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</si>
  <si>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</si>
  <si>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</si>
  <si>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</si>
  <si>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</si>
  <si>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</si>
  <si>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</si>
  <si>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</si>
  <si>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</si>
  <si>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</si>
  <si>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</si>
  <si>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</si>
  <si>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</si>
  <si>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</si>
  <si>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</si>
  <si>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</si>
  <si>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</si>
  <si>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</si>
  <si>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</si>
  <si>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</si>
  <si>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</si>
  <si>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</si>
  <si>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</si>
  <si>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</si>
  <si>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</si>
  <si>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</si>
  <si>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</si>
  <si>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</si>
  <si>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</si>
  <si>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</si>
  <si>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</si>
  <si>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</si>
  <si>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</si>
  <si>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</si>
  <si>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</si>
  <si>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</si>
  <si>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</si>
  <si>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</si>
  <si>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</si>
  <si>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</si>
  <si>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</si>
  <si>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</si>
  <si>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</si>
  <si>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</si>
  <si>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</si>
  <si>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</si>
  <si>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</si>
  <si>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</si>
  <si>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</si>
  <si>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</si>
  <si>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</si>
  <si>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</si>
  <si>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</si>
  <si>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</si>
  <si>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</si>
  <si>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</si>
  <si>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</si>
  <si>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</si>
  <si>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</si>
  <si>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</si>
  <si>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</si>
  <si>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</si>
  <si>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</si>
  <si>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</si>
  <si>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</si>
  <si>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</si>
  <si>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</si>
  <si>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</si>
  <si>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</si>
  <si>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</si>
  <si>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</si>
  <si>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</si>
  <si>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</si>
  <si>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</si>
  <si>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</si>
  <si>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</si>
  <si>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</si>
  <si>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</si>
  <si>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</si>
  <si>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</si>
  <si>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</si>
  <si>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</si>
  <si>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</si>
  <si>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</si>
  <si>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</si>
  <si>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</si>
  <si>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</si>
  <si>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</si>
  <si>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</si>
  <si>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</si>
  <si>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</si>
  <si>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</si>
  <si>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</si>
  <si>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</si>
  <si>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</si>
  <si>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</si>
  <si>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</si>
  <si>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</si>
  <si>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</si>
  <si>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</si>
  <si>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</si>
  <si>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</si>
  <si>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</si>
  <si>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</si>
  <si>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</si>
  <si>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</si>
  <si>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</si>
  <si>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</si>
  <si>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</si>
  <si>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</si>
  <si>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</si>
  <si>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</si>
  <si>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</si>
  <si>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</si>
  <si>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</si>
  <si>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</si>
  <si>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</si>
  <si>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</si>
  <si>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</si>
  <si>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</si>
  <si>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</si>
  <si>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</si>
  <si>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</si>
  <si>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</si>
  <si>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</si>
  <si>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</si>
  <si>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</si>
  <si>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</si>
  <si>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</si>
  <si>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</si>
  <si>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</si>
  <si>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</si>
  <si>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</si>
  <si>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</si>
  <si>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</si>
  <si>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</si>
  <si>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</si>
  <si>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</si>
  <si>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</si>
  <si>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</si>
  <si>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</si>
  <si>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</si>
  <si>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</si>
  <si>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</si>
  <si>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</si>
  <si>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</si>
  <si>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</si>
  <si>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</si>
  <si>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</si>
  <si>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</si>
  <si>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</si>
  <si>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</si>
  <si>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</si>
  <si>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</si>
  <si>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</si>
  <si>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</si>
  <si>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</si>
  <si>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</si>
  <si>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</si>
  <si>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</si>
  <si>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</si>
  <si>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</si>
  <si>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</si>
  <si>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</si>
  <si>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</si>
  <si>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</si>
  <si>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</si>
  <si>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</si>
  <si>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</si>
  <si>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</si>
  <si>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</si>
  <si>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</si>
  <si>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</si>
  <si>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</si>
  <si>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</si>
  <si>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</si>
  <si>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</si>
  <si>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</si>
  <si>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</si>
  <si>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</si>
  <si>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</si>
  <si>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</si>
  <si>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</si>
  <si>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</si>
  <si>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</si>
  <si>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</si>
  <si>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</si>
  <si>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</si>
  <si>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</si>
  <si>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</si>
  <si>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</si>
  <si>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</si>
  <si>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</si>
  <si>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</si>
  <si>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</si>
  <si>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</si>
  <si>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</si>
  <si>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</si>
  <si>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</si>
  <si>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</si>
  <si>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</si>
  <si>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</si>
  <si>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</si>
  <si>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</si>
  <si>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</si>
  <si>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</si>
  <si>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</si>
  <si>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</si>
  <si>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</si>
  <si>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</si>
  <si>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</si>
  <si>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</si>
  <si>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</si>
  <si>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</si>
  <si>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</si>
  <si>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</si>
  <si>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</si>
  <si>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</si>
  <si>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</si>
  <si>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</si>
  <si>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</si>
  <si>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</si>
  <si>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</si>
  <si>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</si>
  <si>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</si>
  <si>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</si>
  <si>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</si>
  <si>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</si>
  <si>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</si>
  <si>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</si>
  <si>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</si>
  <si>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</si>
  <si>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</si>
  <si>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</si>
  <si>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</si>
  <si>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</si>
  <si>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</si>
  <si>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</si>
  <si>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</si>
  <si>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</si>
  <si>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</si>
  <si>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</si>
  <si>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</si>
  <si>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</si>
  <si>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</si>
  <si>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</si>
  <si>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</si>
  <si>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</si>
  <si>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</si>
  <si>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</si>
  <si>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</si>
  <si>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</si>
  <si>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</si>
  <si>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</si>
  <si>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</si>
  <si>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</si>
  <si>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</si>
  <si>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</si>
  <si>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</si>
  <si>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</si>
  <si>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</si>
  <si>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</si>
  <si>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</si>
  <si>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</si>
  <si>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</si>
  <si>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</si>
  <si>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</si>
  <si>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</si>
  <si>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</si>
  <si>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</si>
  <si>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</si>
  <si>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</si>
  <si>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</si>
  <si>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</si>
  <si>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</si>
  <si>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</si>
  <si>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</si>
  <si>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</si>
  <si>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</si>
  <si>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</si>
  <si>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</si>
  <si>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</si>
  <si>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</si>
  <si>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</si>
  <si>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</si>
  <si>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</si>
  <si>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</si>
  <si>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</si>
  <si>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</si>
  <si>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</si>
  <si>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</si>
  <si>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</si>
  <si>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</si>
  <si>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</si>
  <si>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</si>
  <si>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</si>
  <si>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</si>
  <si>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</si>
  <si>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</si>
  <si>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</si>
  <si>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</si>
  <si>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</si>
  <si>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</si>
  <si>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</si>
  <si>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</si>
  <si>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</si>
  <si>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</si>
  <si>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</si>
  <si>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</si>
  <si>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</si>
  <si>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</si>
  <si>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</si>
  <si>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</si>
  <si>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</si>
  <si>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</si>
  <si>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</si>
  <si>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</si>
  <si>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</si>
  <si>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</si>
  <si>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</si>
  <si>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</si>
  <si>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</si>
  <si>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</si>
  <si>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</si>
  <si>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</si>
  <si>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</si>
  <si>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</si>
  <si>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</si>
  <si>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</si>
  <si>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</si>
  <si>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</si>
  <si>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</si>
  <si>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</si>
  <si>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</si>
  <si>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</si>
  <si>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</si>
  <si>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</si>
  <si>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</si>
  <si>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</si>
  <si>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</si>
  <si>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</si>
  <si>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</si>
  <si>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</si>
  <si>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</si>
  <si>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</si>
  <si>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</si>
  <si>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</si>
  <si>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</si>
  <si>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</si>
  <si>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</si>
  <si>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</si>
  <si>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</si>
  <si>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</si>
  <si>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</si>
  <si>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</si>
  <si>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</si>
  <si>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</si>
  <si>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</si>
  <si>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</si>
  <si>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</si>
  <si>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</si>
  <si>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</si>
  <si>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</si>
  <si>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</si>
  <si>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</si>
  <si>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</si>
  <si>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</si>
  <si>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</si>
  <si>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</si>
  <si>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</si>
  <si>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</si>
  <si>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</si>
  <si>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</si>
  <si>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</si>
  <si>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</si>
  <si>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</si>
  <si>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</si>
  <si>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</si>
  <si>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</si>
  <si>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</si>
  <si>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</si>
  <si>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</si>
  <si>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</si>
  <si>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</si>
  <si>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</si>
  <si>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</si>
  <si>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</si>
  <si>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</si>
  <si>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</si>
  <si>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</si>
  <si>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</si>
  <si>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</si>
  <si>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</si>
  <si>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</si>
  <si>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</si>
  <si>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</si>
  <si>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</si>
  <si>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</si>
  <si>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</si>
  <si>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</si>
  <si>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</si>
  <si>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</si>
  <si>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</si>
  <si>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</si>
  <si>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</si>
  <si>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</si>
  <si>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</si>
  <si>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</si>
  <si>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</si>
  <si>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</si>
  <si>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</si>
  <si>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</si>
  <si>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</si>
  <si>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</si>
  <si>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</si>
  <si>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</si>
  <si>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</si>
  <si>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</si>
  <si>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</si>
  <si>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</si>
  <si>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</si>
  <si>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</si>
  <si>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</si>
  <si>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</si>
  <si>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</si>
  <si>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</si>
  <si>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</si>
  <si>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</si>
  <si>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</si>
  <si>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</si>
  <si>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</si>
  <si>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</si>
  <si>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</si>
  <si>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</si>
  <si>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</si>
  <si>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</si>
  <si>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</si>
  <si>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</si>
  <si>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</si>
  <si>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</si>
  <si>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</si>
  <si>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</si>
  <si>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</si>
  <si>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</si>
  <si>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</si>
  <si>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</si>
  <si>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</si>
  <si>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</si>
  <si>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</si>
  <si>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</si>
  <si>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</si>
  <si>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</si>
  <si>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</si>
  <si>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</si>
  <si>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</si>
  <si>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</si>
  <si>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</si>
  <si>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</si>
  <si>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</si>
  <si>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</si>
  <si>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</si>
  <si>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</si>
  <si>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</si>
  <si>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</si>
  <si>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</si>
  <si>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</si>
  <si>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</si>
  <si>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</si>
  <si>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</si>
  <si>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</si>
  <si>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</si>
  <si>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</si>
  <si>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</si>
  <si>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</si>
  <si>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</si>
  <si>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</si>
  <si>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</si>
  <si>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</si>
  <si>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</si>
  <si>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</si>
  <si>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</si>
  <si>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</si>
  <si>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</si>
  <si>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</si>
  <si>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</si>
  <si>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</si>
  <si>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</si>
  <si>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</si>
  <si>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</si>
  <si>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</si>
  <si>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</si>
  <si>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</si>
  <si>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</si>
  <si>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</si>
  <si>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</si>
  <si>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</si>
  <si>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</si>
  <si>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</si>
  <si>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</si>
  <si>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</si>
  <si>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</si>
  <si>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</si>
  <si>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</si>
  <si>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</si>
  <si>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</si>
  <si>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</si>
  <si>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</si>
  <si>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</si>
  <si>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</si>
  <si>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</si>
  <si>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</si>
  <si>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</si>
  <si>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</si>
  <si>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</si>
  <si>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</si>
  <si>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</si>
  <si>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</si>
  <si>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</si>
  <si>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</si>
  <si>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</si>
  <si>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</si>
  <si>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</si>
  <si>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</si>
  <si>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</si>
  <si>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</si>
  <si>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</si>
  <si>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</si>
  <si>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</si>
  <si>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</si>
  <si>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</si>
  <si>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</si>
  <si>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</si>
  <si>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</si>
  <si>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</si>
  <si>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</si>
  <si>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</si>
  <si>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</si>
  <si>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</si>
  <si>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</si>
  <si>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</si>
  <si>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</si>
  <si>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</si>
  <si>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</si>
  <si>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</si>
  <si>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</si>
  <si>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</si>
  <si>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</si>
  <si>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</si>
  <si>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</si>
  <si>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</si>
  <si>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</si>
  <si>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</si>
  <si>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</si>
  <si>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</si>
  <si>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</si>
  <si>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</si>
  <si>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</si>
  <si>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</si>
  <si>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</si>
  <si>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</si>
  <si>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</si>
  <si>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</si>
  <si>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</si>
  <si>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</si>
  <si>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</si>
  <si>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</si>
  <si>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</si>
  <si>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</si>
  <si>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</si>
  <si>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</si>
  <si>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</si>
  <si>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</si>
  <si>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</si>
  <si>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</si>
  <si>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</si>
  <si>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</si>
  <si>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</si>
  <si>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</si>
  <si>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</si>
  <si>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</si>
  <si>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</si>
  <si>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</si>
  <si>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</si>
  <si>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</si>
  <si>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</si>
  <si>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</si>
  <si>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</si>
  <si>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</si>
  <si>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</si>
  <si>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</si>
  <si>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</si>
  <si>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</si>
  <si>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</si>
  <si>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</si>
  <si>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</si>
  <si>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</si>
  <si>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</si>
  <si>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</si>
  <si>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</si>
  <si>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</si>
  <si>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</si>
  <si>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</si>
  <si>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</si>
  <si>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</si>
  <si>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</si>
  <si>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</si>
  <si>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</si>
  <si>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</si>
  <si>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</si>
  <si>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</si>
  <si>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</si>
  <si>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</si>
  <si>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</si>
  <si>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</si>
  <si>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</si>
  <si>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</si>
  <si>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</si>
  <si>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</si>
  <si>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</si>
  <si>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</si>
  <si>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</si>
  <si>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</si>
  <si>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</si>
  <si>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</si>
  <si>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</si>
  <si>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</si>
  <si>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</si>
  <si>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</si>
  <si>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</si>
  <si>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</si>
  <si>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</si>
  <si>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</si>
  <si>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</si>
  <si>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</si>
  <si>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</si>
  <si>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</si>
  <si>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</si>
  <si>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</si>
  <si>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</si>
  <si>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</si>
  <si>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</si>
  <si>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</si>
  <si>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</si>
  <si>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</si>
  <si>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</si>
  <si>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</si>
  <si>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</si>
  <si>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</si>
  <si>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</si>
  <si>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</si>
  <si>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</si>
  <si>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</si>
  <si>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</si>
  <si>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</si>
  <si>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</si>
  <si>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</si>
  <si>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</si>
  <si>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</si>
  <si>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</si>
  <si>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</si>
  <si>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</si>
  <si>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</si>
  <si>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</si>
  <si>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</si>
  <si>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</si>
  <si>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</si>
  <si>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</si>
  <si>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</si>
  <si>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</si>
  <si>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</si>
  <si>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</si>
  <si>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</si>
  <si>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</si>
  <si>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</si>
  <si>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</si>
  <si>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</si>
  <si>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</si>
  <si>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</si>
  <si>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</si>
  <si>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</si>
  <si>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</si>
  <si>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</si>
  <si>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</si>
  <si>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</si>
  <si>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</si>
  <si>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</si>
  <si>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</si>
  <si>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</si>
  <si>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</si>
  <si>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</si>
  <si>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</si>
  <si>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</si>
  <si>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</si>
  <si>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</si>
  <si>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</si>
  <si>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</si>
  <si>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</si>
  <si>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</si>
  <si>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</si>
  <si>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</si>
  <si>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</si>
  <si>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</si>
  <si>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</si>
  <si>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</si>
  <si>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</si>
  <si>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</si>
  <si>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</si>
  <si>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</si>
  <si>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</si>
  <si>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</si>
  <si>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</si>
  <si>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</si>
  <si>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</si>
  <si>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</si>
  <si>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</si>
  <si>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</si>
  <si>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</si>
  <si>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</si>
  <si>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</si>
  <si>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</si>
  <si>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</si>
  <si>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</si>
  <si>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</si>
  <si>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</si>
  <si>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</si>
  <si>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</si>
  <si>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</si>
  <si>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</si>
  <si>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</si>
  <si>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</si>
  <si>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</si>
  <si>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</si>
  <si>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</si>
  <si>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</si>
  <si>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</si>
  <si>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</si>
  <si>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</si>
  <si>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</si>
  <si>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</si>
  <si>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</si>
  <si>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</si>
  <si>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</si>
  <si>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</si>
  <si>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</si>
  <si>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</si>
  <si>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</si>
  <si>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</si>
  <si>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</si>
  <si>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</si>
  <si>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</si>
  <si>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</si>
  <si>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</si>
  <si>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</si>
  <si>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</si>
  <si>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</si>
  <si>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</si>
  <si>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</si>
  <si>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</si>
  <si>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</si>
  <si>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</si>
  <si>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</si>
  <si>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</si>
  <si>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</si>
  <si>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</si>
  <si>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</si>
  <si>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</si>
  <si>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</si>
  <si>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</si>
  <si>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</si>
  <si>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</si>
  <si>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</si>
  <si>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</si>
  <si>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</si>
  <si>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</si>
  <si>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</si>
  <si>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</si>
  <si>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</si>
  <si>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</si>
  <si>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</si>
  <si>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</si>
  <si>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</si>
  <si>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</si>
  <si>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</si>
  <si>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</si>
  <si>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</si>
  <si>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</si>
  <si>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</si>
  <si>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</si>
  <si>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</si>
  <si>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</si>
  <si>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</si>
  <si>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</si>
  <si>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</si>
  <si>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</si>
  <si>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</si>
  <si>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</si>
  <si>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</si>
  <si>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</si>
  <si>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</si>
  <si>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</si>
  <si>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</si>
  <si>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</si>
  <si>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</si>
  <si>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</si>
  <si>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</si>
  <si>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</si>
  <si>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</si>
  <si>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</si>
  <si>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</si>
  <si>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</si>
  <si>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</si>
  <si>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</si>
  <si>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</si>
  <si>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</si>
  <si>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</si>
  <si>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</si>
  <si>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</si>
  <si>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</si>
  <si>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</si>
  <si>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</si>
  <si>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</si>
  <si>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</si>
  <si>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</si>
  <si>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</si>
  <si>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</si>
  <si>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</si>
  <si>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</si>
  <si>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</si>
  <si>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</si>
  <si>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</si>
  <si>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</si>
  <si>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</si>
  <si>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</si>
  <si>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</si>
  <si>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</si>
  <si>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</si>
  <si>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</si>
  <si>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</si>
  <si>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</si>
  <si>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</si>
  <si>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</si>
  <si>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</si>
  <si>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</si>
  <si>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</si>
  <si>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</si>
  <si>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</si>
  <si>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</si>
  <si>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</si>
  <si>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</si>
  <si>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</si>
  <si>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</si>
  <si>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</si>
  <si>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</si>
  <si>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</si>
  <si>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</si>
  <si>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</si>
  <si>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</si>
  <si>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</si>
  <si>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</si>
  <si>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</si>
  <si>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</si>
  <si>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</si>
  <si>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</si>
  <si>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</si>
  <si>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</si>
  <si>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</si>
  <si>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</si>
  <si>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</si>
  <si>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</si>
  <si>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</si>
  <si>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</si>
  <si>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</si>
  <si>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</si>
  <si>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</si>
  <si>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</si>
  <si>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</si>
  <si>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</si>
  <si>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</si>
  <si>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</si>
  <si>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</si>
  <si>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</si>
  <si>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</si>
  <si>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</si>
  <si>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</si>
  <si>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</si>
  <si>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</si>
  <si>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</si>
  <si>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</si>
  <si>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</si>
  <si>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</si>
  <si>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</si>
  <si>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</si>
  <si>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</si>
  <si>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</si>
  <si>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</si>
  <si>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</si>
  <si>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</si>
  <si>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</si>
  <si>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</si>
  <si>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</si>
  <si>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</si>
  <si>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</si>
  <si>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</si>
  <si>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</si>
  <si>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</si>
  <si>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</si>
  <si>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</si>
  <si>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</si>
  <si>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</si>
  <si>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</si>
  <si>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</si>
  <si>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</si>
  <si>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</si>
  <si>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</si>
  <si>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</si>
  <si>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</si>
  <si>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</si>
  <si>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</si>
  <si>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</si>
  <si>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</si>
  <si>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</si>
  <si>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</si>
  <si>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</si>
  <si>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</si>
  <si>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</si>
  <si>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</si>
  <si>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</si>
  <si>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</si>
  <si>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</si>
  <si>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</si>
  <si>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</si>
  <si>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</si>
  <si>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</si>
  <si>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</si>
  <si>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</si>
  <si>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</si>
  <si>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</si>
  <si>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</si>
  <si>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</si>
  <si>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</si>
  <si>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</si>
  <si>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</si>
  <si>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</si>
  <si>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</si>
  <si>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</si>
  <si>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</si>
  <si>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</si>
  <si>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</si>
  <si>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</si>
  <si>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</si>
  <si>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</si>
  <si>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</si>
  <si>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</si>
  <si>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</si>
  <si>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</si>
  <si>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</si>
  <si>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</si>
  <si>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</si>
  <si>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</si>
  <si>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</si>
  <si>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</si>
  <si>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</si>
  <si>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</si>
  <si>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</si>
  <si>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</si>
  <si>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</si>
  <si>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</si>
  <si>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</si>
  <si>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</si>
  <si>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</si>
  <si>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</si>
  <si>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</si>
  <si>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</si>
  <si>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</si>
  <si>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</si>
  <si>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</si>
  <si>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</si>
  <si>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</si>
  <si>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</si>
  <si>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</si>
  <si>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</si>
  <si>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</si>
  <si>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</si>
  <si>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</si>
  <si>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</si>
  <si>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</si>
  <si>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</si>
  <si>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</si>
  <si>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</si>
  <si>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</si>
  <si>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</si>
  <si>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</si>
  <si>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</si>
  <si>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</si>
  <si>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</si>
  <si>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</si>
  <si>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</si>
  <si>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</si>
  <si>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</si>
  <si>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</si>
  <si>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</si>
  <si>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</si>
  <si>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</si>
  <si>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</si>
  <si>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</si>
  <si>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</si>
  <si>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</si>
  <si>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</si>
  <si>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</si>
  <si>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</si>
  <si>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</si>
  <si>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</si>
  <si>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</si>
  <si>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</si>
  <si>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</si>
  <si>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</si>
  <si>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</si>
  <si>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</si>
  <si>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</si>
  <si>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</si>
  <si>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</si>
  <si>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</si>
  <si>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</si>
  <si>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</si>
  <si>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</si>
  <si>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</si>
  <si>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</si>
  <si>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</si>
  <si>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</si>
  <si>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</si>
  <si>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</si>
  <si>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</si>
  <si>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</si>
  <si>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</si>
  <si>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</si>
  <si>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</si>
  <si>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</si>
  <si>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</si>
  <si>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</si>
  <si>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</si>
  <si>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</si>
  <si>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</si>
  <si>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</si>
  <si>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</si>
  <si>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</si>
  <si>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</si>
  <si>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</si>
  <si>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</si>
  <si>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</si>
  <si>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</si>
  <si>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</si>
  <si>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</si>
  <si>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</si>
  <si>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</si>
  <si>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</si>
  <si>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</si>
  <si>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</si>
  <si>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</si>
  <si>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</si>
  <si>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</si>
  <si>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</si>
  <si>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</si>
  <si>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</si>
  <si>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</si>
  <si>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</si>
  <si>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</si>
  <si>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</si>
  <si>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</si>
  <si>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</si>
  <si>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</si>
  <si>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</si>
  <si>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</si>
  <si>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</si>
  <si>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</si>
  <si>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</si>
  <si>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</si>
  <si>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</si>
  <si>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</si>
  <si>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</si>
  <si>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</si>
  <si>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</si>
  <si>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</si>
  <si>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</si>
  <si>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</si>
  <si>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</si>
  <si>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</si>
  <si>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</si>
  <si>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</si>
  <si>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</si>
  <si>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</si>
  <si>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</si>
  <si>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</si>
  <si>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</si>
  <si>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</si>
  <si>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</si>
  <si>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</si>
  <si>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</si>
  <si>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</si>
  <si>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</si>
  <si>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</si>
  <si>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</si>
  <si>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</si>
  <si>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</si>
  <si>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</si>
  <si>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</si>
  <si>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</si>
  <si>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</si>
  <si>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</si>
  <si>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</si>
  <si>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</si>
  <si>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</si>
  <si>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</si>
  <si>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</si>
  <si>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</si>
  <si>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</si>
  <si>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</si>
  <si>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</si>
  <si>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</si>
  <si>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</si>
  <si>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</si>
  <si>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</si>
  <si>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</si>
  <si>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</si>
  <si>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</si>
  <si>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</si>
  <si>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</si>
  <si>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</si>
  <si>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</si>
  <si>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</si>
  <si>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</si>
  <si>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</si>
  <si>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</si>
  <si>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</si>
  <si>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</si>
  <si>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</si>
  <si>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</si>
  <si>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</si>
  <si>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</si>
  <si>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</si>
  <si>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</si>
  <si>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</si>
  <si>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</si>
  <si>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</si>
  <si>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</si>
  <si>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</si>
  <si>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</si>
  <si>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</si>
  <si>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</si>
  <si>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</si>
  <si>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</si>
  <si>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</si>
  <si>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</si>
  <si>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</si>
  <si>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</si>
  <si>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</si>
  <si>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</si>
  <si>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</si>
  <si>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</si>
  <si>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</si>
  <si>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</si>
  <si>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</si>
  <si>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</si>
  <si>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</si>
  <si>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</si>
  <si>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</si>
  <si>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</si>
  <si>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</si>
  <si>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</si>
  <si>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</si>
  <si>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</si>
  <si>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</si>
  <si>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</si>
  <si>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</si>
  <si>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</si>
  <si>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</si>
  <si>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</si>
  <si>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</si>
  <si>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</si>
  <si>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</si>
  <si>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</si>
  <si>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</si>
  <si>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</si>
  <si>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</si>
  <si>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</si>
  <si>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</si>
  <si>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</si>
  <si>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</si>
  <si>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</si>
  <si>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</si>
  <si>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</si>
  <si>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</si>
  <si>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</si>
  <si>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</si>
  <si>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</si>
  <si>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</si>
  <si>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</si>
  <si>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</si>
  <si>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</si>
  <si>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</si>
  <si>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</si>
  <si>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</si>
  <si>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</si>
  <si>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</si>
  <si>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</si>
  <si>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</si>
  <si>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</si>
  <si>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</si>
  <si>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</si>
  <si>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</si>
  <si>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</si>
  <si>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</si>
  <si>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</si>
  <si>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</si>
  <si>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</si>
  <si>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</si>
  <si>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</si>
  <si>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</si>
  <si>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</si>
  <si>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</si>
  <si>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</si>
  <si>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</si>
  <si>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</si>
  <si>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</si>
  <si>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</si>
  <si>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</si>
  <si>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</si>
  <si>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</si>
  <si>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</si>
  <si>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</si>
  <si>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</si>
  <si>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</si>
  <si>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</si>
  <si>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</si>
  <si>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</si>
  <si>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</si>
  <si>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</si>
  <si>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</si>
  <si>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</si>
  <si>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</si>
  <si>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</si>
  <si>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</si>
  <si>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</si>
  <si>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</si>
  <si>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</si>
  <si>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</si>
  <si>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</si>
  <si>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</si>
  <si>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</si>
  <si>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</si>
  <si>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</si>
  <si>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</si>
  <si>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</si>
  <si>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</si>
  <si>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</si>
  <si>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</si>
  <si>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</si>
  <si>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</si>
  <si>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</si>
  <si>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</si>
  <si>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</si>
  <si>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</si>
  <si>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</si>
  <si>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</si>
  <si>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</si>
  <si>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</si>
  <si>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</si>
  <si>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</si>
  <si>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</si>
  <si>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</si>
  <si>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</si>
  <si>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</si>
  <si>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</si>
  <si>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</si>
  <si>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</si>
  <si>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</si>
  <si>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</si>
  <si>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</si>
  <si>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</si>
  <si>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</si>
  <si>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</si>
  <si>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</si>
  <si>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</si>
  <si>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</si>
  <si>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</si>
  <si>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</si>
  <si>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</si>
  <si>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</si>
  <si>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</si>
  <si>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</si>
  <si>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</si>
  <si>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</si>
  <si>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</si>
  <si>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</si>
  <si>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</si>
  <si>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</si>
  <si>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</si>
  <si>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</si>
  <si>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</si>
  <si>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</si>
  <si>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</si>
  <si>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</si>
  <si>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</si>
  <si>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</si>
  <si>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</si>
  <si>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</si>
  <si>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</si>
  <si>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</si>
  <si>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</si>
  <si>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</si>
  <si>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</si>
  <si>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</si>
  <si>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</si>
  <si>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</si>
  <si>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</si>
  <si>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</si>
  <si>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</si>
  <si>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</si>
  <si>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</si>
  <si>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</si>
  <si>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</si>
  <si>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</si>
  <si>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</si>
  <si>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</si>
  <si>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</si>
  <si>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</si>
  <si>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</si>
  <si>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</si>
  <si>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</si>
  <si>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</si>
  <si>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</si>
  <si>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</si>
  <si>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</si>
  <si>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</si>
  <si>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</si>
  <si>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</si>
  <si>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</si>
  <si>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</si>
  <si>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</si>
  <si>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</si>
  <si>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</si>
  <si>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</si>
  <si>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</si>
  <si>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</si>
  <si>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</si>
  <si>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</si>
  <si>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</si>
  <si>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</si>
  <si>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</si>
  <si>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</si>
  <si>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</si>
  <si>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</si>
  <si>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</si>
  <si>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</si>
  <si>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</si>
  <si>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</si>
  <si>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</si>
  <si>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</si>
  <si>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</si>
  <si>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</si>
  <si>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</si>
  <si>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</si>
  <si>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</si>
  <si>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</si>
  <si>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</si>
  <si>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</si>
  <si>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</si>
  <si>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</si>
  <si>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</si>
  <si>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</si>
  <si>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</si>
  <si>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</si>
  <si>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</si>
  <si>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</si>
  <si>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</si>
  <si>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</si>
  <si>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</si>
  <si>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</si>
  <si>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</si>
  <si>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</si>
  <si>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</si>
  <si>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</si>
  <si>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</si>
  <si>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</si>
  <si>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</si>
  <si>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</si>
  <si>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</si>
  <si>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</si>
  <si>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</si>
  <si>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</si>
  <si>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</si>
  <si>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</si>
  <si>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</si>
  <si>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</si>
  <si>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</si>
  <si>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</si>
  <si>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</si>
  <si>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</si>
  <si>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</si>
  <si>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</si>
  <si>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</si>
  <si>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</si>
  <si>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</si>
  <si>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</si>
  <si>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</si>
  <si>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</si>
  <si>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</si>
  <si>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</si>
  <si>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</si>
  <si>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</si>
  <si>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</si>
  <si>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</si>
  <si>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</si>
  <si>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</si>
  <si>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</si>
  <si>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</si>
  <si>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</si>
  <si>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</si>
  <si>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</si>
  <si>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</si>
  <si>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</si>
  <si>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</si>
  <si>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</si>
  <si>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</si>
  <si>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</si>
  <si>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</si>
  <si>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</si>
  <si>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</si>
  <si>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</si>
  <si>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</si>
  <si>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</si>
  <si>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</si>
  <si>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</si>
  <si>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</si>
  <si>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</si>
  <si>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</si>
  <si>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</si>
  <si>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</si>
  <si>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</si>
  <si>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</si>
  <si>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</si>
  <si>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</si>
  <si>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</si>
  <si>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</si>
  <si>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</si>
  <si>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</si>
  <si>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</si>
  <si>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</si>
  <si>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</si>
  <si>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</si>
  <si>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</si>
  <si>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</si>
  <si>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</si>
  <si>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</si>
  <si>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</si>
  <si>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</si>
  <si>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</si>
  <si>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</si>
  <si>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</si>
  <si>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</si>
  <si>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</si>
  <si>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</si>
  <si>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</si>
  <si>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</si>
  <si>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</si>
  <si>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</si>
  <si>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</si>
  <si>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</si>
  <si>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</si>
  <si>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</si>
  <si>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</si>
  <si>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</si>
  <si>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</si>
  <si>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</si>
  <si>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</si>
  <si>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</si>
  <si>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</si>
  <si>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</si>
  <si>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</si>
  <si>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</si>
  <si>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</si>
  <si>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</si>
  <si>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</si>
  <si>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</si>
  <si>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</si>
  <si>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</si>
  <si>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</si>
  <si>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</si>
  <si>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</si>
  <si>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</si>
  <si>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</si>
  <si>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</si>
  <si>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</si>
  <si>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</si>
  <si>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</si>
  <si>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</si>
  <si>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</si>
  <si>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</si>
  <si>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</si>
  <si>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</si>
  <si>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</si>
  <si>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</si>
  <si>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</si>
  <si>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</si>
  <si>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</si>
  <si>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</si>
  <si>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</si>
  <si>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</si>
  <si>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</si>
  <si>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</si>
  <si>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</si>
  <si>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</si>
  <si>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</si>
  <si>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</si>
  <si>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</si>
  <si>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</si>
  <si>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</si>
  <si>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</si>
  <si>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</si>
  <si>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</si>
  <si>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</si>
  <si>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</si>
  <si>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</si>
  <si>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</si>
  <si>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</si>
  <si>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</si>
  <si>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</si>
  <si>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</si>
  <si>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</si>
  <si>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</si>
  <si>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</si>
  <si>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</si>
  <si>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</si>
  <si>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</si>
  <si>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</si>
  <si>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</si>
  <si>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</si>
  <si>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</si>
  <si>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</si>
  <si>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</si>
  <si>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</si>
  <si>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</si>
  <si>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</si>
  <si>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</si>
  <si>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</si>
  <si>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</si>
  <si>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</si>
  <si>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</si>
  <si>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</si>
  <si>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</si>
  <si>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</si>
  <si>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</si>
  <si>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</si>
  <si>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</si>
  <si>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</si>
  <si>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</si>
  <si>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</si>
  <si>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</si>
  <si>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</si>
  <si>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</si>
  <si>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</si>
  <si>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</si>
  <si>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</si>
  <si>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</si>
  <si>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</si>
  <si>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</si>
  <si>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</si>
  <si>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</si>
  <si>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</si>
  <si>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</si>
  <si>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</si>
  <si>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</si>
  <si>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</si>
  <si>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</si>
  <si>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</si>
  <si>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</si>
  <si>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</si>
  <si>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</si>
  <si>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</si>
  <si>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</si>
  <si>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</si>
  <si>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</si>
  <si>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</si>
  <si>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</si>
  <si>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</si>
  <si>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</si>
  <si>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</si>
  <si>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</si>
  <si>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</si>
  <si>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</si>
  <si>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</si>
  <si>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</si>
  <si>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</si>
  <si>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</si>
  <si>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</si>
  <si>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</si>
  <si>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</si>
  <si>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</si>
  <si>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</si>
  <si>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</si>
  <si>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</si>
  <si>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</si>
  <si>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</si>
  <si>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</si>
  <si>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</si>
  <si>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</si>
  <si>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</si>
  <si>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</si>
  <si>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</si>
  <si>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</si>
  <si>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</si>
  <si>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</si>
  <si>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</si>
  <si>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</si>
  <si>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</si>
  <si>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</si>
  <si>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</si>
  <si>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</si>
  <si>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</si>
  <si>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</si>
  <si>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</si>
  <si>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</si>
  <si>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</si>
  <si>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</si>
  <si>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</si>
  <si>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</si>
  <si>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</si>
  <si>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</si>
  <si>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</si>
  <si>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</si>
  <si>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</si>
  <si>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</si>
  <si>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</si>
  <si>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</si>
  <si>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</si>
  <si>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</si>
  <si>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</si>
  <si>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</si>
  <si>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</si>
  <si>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</si>
  <si>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</si>
  <si>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</si>
  <si>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</si>
  <si>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</si>
  <si>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</si>
  <si>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</si>
  <si>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</si>
  <si>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</si>
  <si>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</si>
  <si>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</si>
  <si>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</si>
  <si>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</si>
  <si>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</si>
  <si>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</si>
  <si>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</si>
  <si>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</si>
  <si>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</si>
  <si>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</si>
  <si>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</si>
  <si>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</si>
  <si>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</si>
  <si>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</si>
  <si>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</si>
  <si>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</si>
  <si>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</si>
  <si>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</si>
  <si>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</si>
  <si>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</si>
  <si>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</si>
  <si>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</si>
  <si>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</si>
  <si>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</si>
  <si>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</si>
  <si>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</si>
  <si>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</si>
  <si>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</si>
  <si>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</si>
  <si>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</si>
  <si>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</si>
  <si>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</si>
  <si>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</si>
  <si>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</si>
  <si>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</si>
  <si>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</si>
  <si>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</si>
  <si>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</si>
  <si>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</si>
  <si>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</si>
  <si>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</si>
  <si>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</si>
  <si>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</si>
  <si>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</si>
  <si>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</si>
  <si>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</si>
  <si>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</si>
  <si>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</si>
  <si>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</si>
  <si>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</si>
  <si>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</si>
  <si>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</si>
  <si>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</si>
  <si>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</si>
  <si>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</si>
  <si>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</si>
  <si>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</si>
  <si>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</si>
  <si>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</si>
  <si>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</si>
  <si>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</si>
  <si>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</si>
  <si>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</si>
  <si>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</si>
  <si>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</si>
  <si>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</si>
  <si>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</si>
  <si>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</si>
  <si>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</si>
  <si>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</si>
  <si>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</si>
  <si>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</si>
  <si>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</si>
  <si>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</si>
  <si>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</si>
  <si>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</si>
  <si>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</si>
  <si>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</si>
  <si>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</si>
  <si>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</si>
  <si>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</si>
  <si>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</si>
  <si>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</si>
  <si>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</si>
  <si>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</si>
  <si>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</si>
  <si>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</si>
  <si>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</si>
  <si>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</si>
  <si>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</si>
  <si>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</si>
  <si>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</si>
  <si>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</si>
  <si>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</si>
  <si>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</si>
  <si>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</si>
  <si>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</si>
  <si>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</si>
  <si>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</si>
  <si>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</si>
  <si>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</si>
  <si>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</si>
  <si>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</si>
  <si>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</si>
  <si>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</si>
  <si>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</si>
  <si>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</si>
  <si>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</si>
  <si>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</si>
  <si>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</si>
  <si>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</si>
  <si>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</si>
  <si>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</si>
  <si>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</si>
  <si>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</si>
  <si>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</si>
  <si>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</si>
  <si>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</si>
  <si>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</si>
  <si>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</si>
  <si>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</si>
  <si>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</si>
  <si>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</si>
  <si>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</si>
  <si>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</si>
  <si>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</si>
  <si>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</si>
  <si>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</si>
  <si>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</si>
  <si>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</si>
  <si>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</si>
  <si>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</si>
  <si>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</si>
  <si>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</si>
  <si>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</si>
  <si>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</si>
  <si>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</si>
  <si>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</si>
  <si>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</si>
  <si>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</si>
  <si>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</si>
  <si>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</si>
  <si>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</si>
  <si>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</si>
  <si>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</si>
  <si>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</si>
  <si>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</si>
  <si>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</si>
  <si>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</si>
  <si>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</si>
  <si>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</si>
  <si>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</si>
  <si>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</si>
  <si>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</si>
  <si>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</si>
  <si>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</si>
  <si>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</si>
  <si>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</si>
  <si>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</si>
  <si>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</si>
  <si>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</si>
  <si>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</si>
  <si>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</si>
  <si>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</si>
  <si>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</si>
  <si>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</si>
  <si>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</si>
  <si>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</si>
  <si>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</si>
  <si>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</si>
  <si>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</si>
  <si>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</si>
  <si>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</si>
  <si>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</si>
  <si>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</si>
  <si>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</si>
  <si>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</si>
  <si>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</si>
  <si>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</si>
  <si>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</si>
  <si>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</si>
  <si>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</si>
  <si>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</si>
  <si>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</si>
  <si>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</si>
  <si>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</si>
  <si>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</si>
  <si>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</si>
  <si>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</si>
  <si>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</si>
  <si>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</si>
  <si>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</si>
  <si>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</si>
  <si>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</si>
  <si>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</si>
  <si>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</si>
  <si>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</si>
  <si>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</si>
  <si>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</si>
  <si>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</si>
  <si>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</si>
  <si>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</si>
  <si>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</si>
  <si>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</si>
  <si>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</si>
  <si>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</si>
  <si>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</si>
  <si>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</si>
  <si>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</si>
  <si>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</si>
  <si>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</si>
  <si>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</si>
  <si>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</si>
  <si>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</si>
  <si>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</si>
  <si>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</si>
  <si>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</si>
  <si>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</si>
  <si>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</si>
  <si>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</si>
  <si>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</si>
  <si>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</si>
  <si>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</si>
  <si>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</si>
  <si>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</si>
  <si>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</si>
  <si>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</si>
  <si>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</si>
  <si>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</si>
  <si>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</si>
  <si>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</si>
  <si>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</si>
  <si>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</si>
  <si>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</si>
  <si>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</si>
  <si>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</si>
  <si>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</si>
  <si>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</si>
  <si>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</si>
  <si>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</si>
  <si>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</si>
  <si>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</si>
  <si>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</si>
  <si>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</si>
  <si>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</si>
  <si>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</si>
  <si>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</si>
  <si>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</si>
  <si>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</si>
  <si>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</si>
  <si>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</si>
  <si>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</si>
  <si>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</si>
  <si>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</si>
  <si>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</si>
  <si>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</si>
  <si>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</si>
  <si>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</si>
  <si>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</si>
  <si>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</si>
  <si>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</si>
  <si>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</si>
  <si>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</si>
  <si>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</si>
  <si>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</si>
  <si>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</si>
  <si>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</si>
  <si>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</si>
  <si>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</si>
  <si>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</si>
  <si>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</si>
  <si>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</si>
  <si>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</si>
  <si>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</si>
  <si>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</si>
  <si>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</si>
  <si>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</si>
  <si>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</si>
  <si>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</si>
  <si>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</si>
  <si>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</si>
  <si>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</si>
  <si>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</si>
  <si>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</si>
  <si>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</si>
  <si>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</si>
  <si>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</si>
  <si>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</si>
  <si>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</si>
  <si>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</si>
  <si>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</si>
  <si>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</si>
  <si>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</si>
  <si>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</si>
  <si>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</si>
  <si>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</si>
  <si>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</si>
  <si>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</si>
  <si>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</si>
  <si>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</si>
  <si>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</si>
  <si>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</si>
  <si>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</si>
  <si>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</si>
  <si>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</si>
  <si>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</si>
  <si>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</si>
  <si>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</si>
  <si>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</si>
  <si>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</si>
  <si>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</si>
  <si>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</si>
  <si>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</si>
  <si>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</si>
  <si>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</si>
  <si>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</si>
  <si>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</si>
  <si>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</si>
  <si>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</si>
  <si>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</si>
  <si>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</si>
  <si>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</si>
  <si>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</si>
  <si>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</si>
  <si>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</si>
  <si>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</si>
  <si>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</si>
  <si>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</si>
  <si>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</si>
  <si>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</si>
  <si>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</si>
  <si>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</si>
  <si>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</si>
  <si>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</si>
  <si>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</si>
  <si>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</si>
  <si>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</si>
  <si>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</si>
  <si>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</si>
  <si>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</si>
  <si>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</si>
  <si>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</si>
  <si>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</si>
  <si>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</si>
  <si>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</si>
  <si>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</si>
  <si>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</si>
  <si>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</si>
  <si>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</si>
  <si>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</si>
  <si>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</si>
  <si>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</si>
  <si>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</si>
  <si>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</si>
  <si>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</si>
  <si>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</si>
  <si>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</si>
  <si>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</si>
  <si>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</si>
  <si>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</si>
  <si>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</si>
  <si>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</si>
  <si>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</si>
  <si>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</si>
  <si>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</si>
  <si>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</si>
  <si>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</si>
  <si>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</si>
  <si>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</si>
  <si>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</si>
  <si>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</si>
  <si>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</si>
  <si>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</si>
  <si>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</si>
  <si>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</si>
  <si>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</si>
  <si>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</si>
  <si>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</si>
  <si>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</si>
  <si>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</si>
  <si>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</si>
  <si>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</si>
  <si>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</si>
  <si>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</si>
  <si>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</si>
  <si>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</si>
  <si>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</si>
  <si>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</si>
  <si>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</si>
  <si>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</si>
  <si>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</si>
  <si>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</si>
  <si>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</si>
  <si>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</si>
  <si>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</si>
  <si>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</si>
  <si>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</si>
  <si>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</si>
  <si>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</si>
  <si>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</si>
  <si>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</si>
  <si>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</si>
  <si>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</si>
  <si>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</si>
  <si>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</si>
  <si>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</si>
  <si>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</si>
  <si>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</si>
  <si>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</si>
  <si>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</si>
  <si>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</si>
  <si>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</si>
  <si>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</si>
  <si>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</si>
  <si>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</si>
  <si>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</si>
  <si>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</si>
  <si>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</si>
  <si>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</si>
  <si>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</si>
  <si>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</si>
  <si>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</si>
  <si>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</si>
  <si>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</si>
  <si>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</si>
  <si>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</si>
  <si>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</si>
  <si>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</si>
  <si>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</si>
  <si>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</si>
  <si>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</si>
  <si>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</si>
  <si>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</si>
  <si>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</si>
  <si>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</si>
  <si>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</si>
  <si>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</si>
  <si>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</si>
  <si>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</si>
  <si>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</si>
  <si>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</si>
  <si>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</si>
  <si>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</si>
  <si>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</si>
  <si>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</si>
  <si>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</si>
  <si>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</si>
  <si>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</si>
  <si>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</si>
  <si>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</si>
  <si>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</si>
  <si>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</si>
  <si>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</si>
  <si>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</si>
  <si>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</si>
  <si>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</si>
  <si>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</si>
  <si>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</si>
  <si>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</si>
  <si>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</si>
  <si>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</si>
  <si>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</si>
  <si>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</si>
  <si>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</si>
  <si>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</si>
  <si>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</si>
  <si>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</si>
  <si>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</si>
  <si>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</si>
  <si>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</si>
  <si>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</si>
  <si>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</si>
  <si>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</si>
  <si>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</si>
  <si>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</si>
  <si>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</si>
  <si>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</si>
  <si>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</si>
  <si>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</si>
  <si>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</si>
  <si>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</si>
  <si>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</si>
  <si>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</si>
  <si>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</si>
  <si>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</si>
  <si>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</si>
  <si>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</si>
  <si>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</si>
  <si>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</si>
  <si>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</si>
  <si>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</si>
  <si>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</si>
  <si>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</si>
  <si>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</si>
  <si>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</si>
  <si>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</si>
  <si>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</si>
  <si>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</si>
  <si>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</si>
  <si>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</si>
  <si>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</si>
  <si>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</si>
  <si>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</si>
  <si>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</si>
  <si>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</si>
  <si>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</si>
  <si>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</si>
  <si>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</si>
  <si>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</si>
  <si>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</si>
  <si>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</si>
  <si>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</si>
  <si>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</si>
  <si>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</si>
  <si>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</si>
  <si>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</si>
  <si>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</si>
  <si>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</si>
  <si>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</si>
  <si>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</si>
  <si>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</si>
  <si>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</si>
  <si>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</si>
  <si>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</si>
  <si>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</si>
  <si>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</si>
  <si>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</si>
  <si>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</si>
  <si>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</si>
  <si>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</si>
  <si>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</si>
  <si>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</si>
  <si>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</si>
  <si>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</si>
  <si>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</si>
  <si>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</si>
  <si>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</si>
  <si>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</si>
  <si>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</si>
  <si>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</si>
  <si>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</si>
  <si>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</si>
  <si>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</si>
  <si>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</si>
  <si>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</si>
  <si>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</si>
  <si>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</si>
  <si>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</si>
  <si>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</si>
  <si>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</si>
  <si>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</si>
  <si>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</si>
  <si>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</si>
  <si>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</si>
  <si>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</si>
  <si>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</si>
  <si>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</si>
  <si>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</si>
  <si>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</si>
  <si>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</si>
  <si>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</si>
  <si>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</si>
  <si>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</si>
  <si>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</si>
  <si>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</si>
  <si>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</si>
  <si>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</si>
  <si>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</si>
  <si>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</si>
  <si>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</si>
  <si>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</si>
  <si>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</si>
  <si>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</si>
  <si>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</si>
  <si>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</si>
  <si>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</si>
  <si>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</si>
  <si>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</si>
  <si>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</si>
  <si>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</si>
  <si>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</si>
  <si>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</si>
  <si>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</si>
  <si>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</si>
  <si>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</si>
  <si>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</si>
  <si>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</si>
  <si>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</si>
  <si>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</si>
  <si>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</si>
  <si>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</si>
  <si>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</si>
  <si>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</si>
  <si>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</si>
  <si>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</si>
  <si>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</si>
  <si>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</si>
  <si>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</si>
  <si>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</si>
  <si>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</si>
  <si>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</si>
  <si>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</si>
  <si>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</si>
  <si>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</si>
  <si>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</si>
  <si>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</si>
  <si>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</si>
  <si>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</si>
  <si>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</si>
  <si>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</si>
  <si>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</si>
  <si>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</si>
  <si>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</si>
  <si>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</si>
  <si>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</si>
  <si>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</si>
  <si>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</si>
  <si>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</si>
  <si>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</si>
  <si>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</si>
  <si>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</si>
  <si>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</si>
  <si>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</si>
  <si>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</si>
  <si>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</si>
  <si>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</si>
  <si>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</si>
  <si>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</si>
  <si>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</si>
  <si>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</si>
  <si>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</si>
  <si>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</si>
  <si>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</si>
  <si>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</si>
  <si>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</si>
  <si>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</si>
  <si>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</si>
  <si>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</si>
  <si>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</si>
  <si>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</si>
  <si>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</si>
  <si>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</si>
  <si>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</si>
  <si>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</si>
  <si>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</si>
  <si>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</si>
  <si>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</si>
  <si>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</si>
  <si>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</si>
  <si>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</si>
  <si>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</si>
  <si>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</si>
  <si>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</si>
  <si>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</si>
  <si>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</si>
  <si>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</si>
  <si>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</si>
  <si>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</si>
  <si>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</si>
  <si>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</si>
  <si>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</si>
  <si>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</si>
  <si>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</si>
  <si>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</si>
  <si>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</si>
  <si>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</si>
  <si>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</si>
  <si>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</si>
  <si>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</si>
  <si>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</si>
  <si>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</si>
  <si>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</si>
  <si>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</si>
  <si>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</si>
  <si>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</si>
  <si>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</si>
  <si>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</si>
  <si>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</si>
  <si>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</si>
  <si>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</si>
  <si>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</si>
  <si>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</si>
  <si>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</si>
  <si>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</si>
  <si>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</si>
  <si>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</si>
  <si>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</si>
  <si>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</si>
  <si>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</si>
  <si>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</si>
  <si>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</si>
  <si>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</si>
  <si>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</si>
  <si>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</si>
  <si>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</si>
  <si>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</si>
  <si>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</si>
  <si>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</si>
  <si>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</si>
  <si>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</si>
  <si>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</si>
  <si>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</si>
  <si>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</si>
  <si>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</si>
  <si>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</si>
  <si>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</si>
  <si>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</si>
  <si>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</si>
  <si>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</si>
  <si>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</si>
  <si>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</si>
  <si>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</si>
  <si>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</si>
  <si>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</si>
  <si>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</si>
  <si>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</si>
  <si>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</si>
  <si>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</si>
  <si>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</si>
  <si>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</si>
  <si>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</si>
  <si>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</si>
  <si>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</si>
  <si>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</si>
  <si>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</si>
  <si>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</si>
  <si>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</si>
  <si>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</si>
  <si>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</si>
  <si>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</si>
  <si>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</si>
  <si>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</si>
  <si>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</si>
  <si>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</si>
  <si>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</si>
  <si>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</si>
  <si>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</si>
  <si>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</si>
  <si>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</si>
  <si>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</si>
  <si>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</si>
  <si>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</si>
  <si>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</si>
  <si>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</si>
  <si>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</si>
  <si>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</si>
  <si>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</si>
  <si>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</si>
  <si>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</si>
  <si>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</si>
  <si>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</si>
  <si>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</si>
  <si>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</si>
  <si>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</si>
  <si>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</si>
  <si>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</si>
  <si>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</si>
  <si>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</si>
  <si>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</si>
  <si>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</si>
  <si>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</si>
  <si>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</si>
  <si>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</si>
  <si>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</si>
  <si>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</si>
  <si>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</si>
  <si>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</si>
  <si>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</si>
  <si>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</si>
  <si>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</si>
  <si>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</si>
  <si>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</si>
  <si>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</si>
  <si>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</si>
  <si>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</si>
  <si>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</si>
  <si>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</si>
  <si>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</si>
  <si>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</si>
  <si>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</si>
  <si>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</si>
  <si>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</si>
  <si>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</si>
  <si>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</si>
  <si>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</si>
  <si>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</si>
  <si>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</si>
  <si>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</si>
  <si>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</si>
  <si>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</si>
  <si>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</si>
  <si>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</si>
  <si>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</si>
  <si>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</si>
  <si>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</si>
  <si>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</si>
  <si>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</si>
  <si>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</si>
  <si>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</si>
  <si>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</si>
  <si>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</si>
  <si>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</si>
  <si>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</si>
  <si>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</si>
  <si>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</si>
  <si>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</si>
  <si>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</si>
  <si>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</si>
  <si>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</si>
  <si>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</si>
  <si>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</si>
  <si>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</si>
  <si>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</si>
  <si>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</si>
  <si>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</si>
  <si>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</si>
  <si>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</si>
  <si>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</si>
  <si>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</si>
  <si>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</si>
  <si>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</si>
  <si>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</si>
  <si>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</si>
  <si>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</si>
  <si>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</si>
  <si>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</si>
  <si>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</si>
  <si>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</si>
  <si>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</si>
  <si>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</si>
  <si>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</si>
  <si>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</si>
  <si>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</si>
  <si>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</si>
  <si>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</si>
  <si>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</si>
  <si>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</si>
  <si>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</si>
  <si>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</si>
  <si>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</si>
  <si>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</si>
  <si>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</si>
  <si>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</si>
  <si>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</si>
  <si>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</si>
  <si>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</si>
  <si>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</si>
  <si>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</si>
  <si>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</si>
  <si>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</si>
  <si>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</si>
  <si>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</si>
  <si>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</si>
  <si>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</si>
  <si>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</si>
  <si>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</si>
  <si>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</si>
  <si>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</si>
  <si>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</si>
  <si>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</si>
  <si>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</si>
  <si>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</si>
  <si>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</si>
  <si>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</si>
  <si>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</si>
  <si>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</si>
  <si>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</si>
  <si>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</si>
  <si>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</si>
  <si>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</si>
  <si>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</si>
  <si>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</si>
  <si>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</si>
  <si>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</si>
  <si>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</si>
  <si>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</si>
  <si>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</si>
  <si>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</si>
  <si>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</si>
  <si>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</si>
  <si>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</si>
  <si>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</si>
  <si>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</si>
  <si>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</si>
  <si>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</si>
  <si>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</si>
  <si>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</si>
  <si>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</si>
  <si>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</si>
  <si>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</si>
  <si>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</si>
  <si>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</si>
  <si>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</si>
  <si>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</si>
  <si>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</si>
  <si>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</si>
  <si>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</si>
  <si>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</si>
  <si>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</si>
  <si>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</si>
  <si>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</si>
  <si>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</si>
  <si>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</si>
  <si>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</si>
  <si>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</si>
  <si>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</si>
  <si>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</si>
  <si>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</si>
  <si>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</si>
  <si>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</si>
  <si>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</si>
  <si>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</si>
  <si>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</si>
  <si>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</si>
  <si>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</si>
  <si>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</si>
  <si>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</si>
  <si>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</si>
  <si>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</si>
  <si>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</si>
  <si>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</si>
  <si>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</si>
  <si>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</si>
  <si>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</si>
  <si>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</si>
  <si>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</si>
  <si>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</si>
  <si>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</si>
  <si>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</si>
  <si>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</si>
  <si>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</si>
  <si>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</si>
  <si>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</si>
  <si>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</si>
  <si>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</si>
  <si>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</si>
  <si>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</si>
  <si>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</si>
  <si>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</si>
  <si>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</si>
  <si>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</si>
  <si>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</si>
  <si>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</si>
  <si>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</si>
  <si>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</si>
  <si>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</si>
  <si>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</si>
  <si>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</si>
  <si>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</si>
  <si>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</si>
  <si>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</si>
  <si>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</si>
  <si>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</si>
  <si>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</si>
  <si>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</si>
  <si>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</si>
  <si>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</si>
  <si>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</si>
  <si>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</si>
  <si>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</si>
  <si>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</si>
  <si>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</si>
  <si>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</si>
  <si>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</si>
  <si>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</si>
  <si>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</si>
  <si>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</si>
  <si>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</si>
  <si>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</si>
  <si>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</si>
  <si>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</si>
  <si>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</si>
  <si>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</si>
  <si>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</si>
  <si>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</si>
  <si>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</si>
  <si>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</si>
  <si>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</si>
  <si>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</si>
  <si>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</si>
  <si>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</si>
  <si>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</si>
  <si>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</si>
  <si>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</si>
  <si>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</si>
  <si>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</si>
  <si>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</si>
  <si>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</si>
  <si>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</si>
  <si>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</si>
  <si>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</si>
  <si>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</si>
  <si>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</si>
  <si>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</si>
  <si>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</si>
  <si>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</si>
  <si>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</si>
  <si>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</si>
  <si>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</si>
  <si>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</si>
  <si>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</si>
  <si>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</si>
  <si>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</si>
  <si>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</si>
  <si>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</si>
  <si>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</si>
  <si>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</si>
  <si>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</si>
  <si>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</si>
  <si>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</si>
  <si>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</si>
  <si>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</si>
  <si>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</si>
  <si>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</si>
  <si>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</si>
  <si>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</si>
  <si>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</si>
  <si>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</si>
  <si>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</si>
  <si>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</si>
  <si>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</si>
  <si>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</si>
  <si>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</si>
  <si>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</si>
  <si>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</si>
  <si>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</si>
  <si>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</si>
  <si>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</si>
  <si>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</si>
  <si>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</si>
  <si>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</si>
  <si>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</si>
  <si>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</si>
  <si>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</si>
  <si>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</si>
  <si>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</si>
  <si>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</si>
  <si>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</si>
  <si>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</si>
  <si>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</si>
  <si>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</si>
  <si>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</si>
  <si>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</si>
  <si>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</si>
  <si>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</si>
  <si>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</si>
  <si>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</si>
  <si>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</si>
  <si>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</si>
  <si>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</si>
  <si>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</si>
  <si>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</si>
  <si>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</si>
  <si>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</si>
  <si>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</si>
  <si>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</si>
  <si>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</si>
  <si>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</si>
  <si>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</si>
  <si>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</si>
  <si>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</si>
  <si>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</si>
  <si>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</si>
  <si>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</si>
  <si>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</si>
  <si>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</si>
  <si>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</si>
  <si>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</si>
  <si>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</si>
  <si>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</si>
  <si>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</si>
  <si>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</si>
  <si>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</si>
  <si>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</si>
  <si>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</si>
  <si>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</si>
  <si>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</si>
  <si>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</si>
  <si>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</si>
  <si>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</si>
  <si>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</si>
  <si>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</si>
  <si>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</si>
  <si>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</si>
  <si>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</si>
  <si>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</si>
  <si>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</si>
  <si>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</si>
  <si>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</si>
  <si>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</si>
  <si>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</si>
  <si>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</si>
  <si>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</si>
  <si>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</si>
  <si>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</si>
  <si>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</si>
  <si>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</si>
  <si>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</si>
  <si>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</si>
  <si>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</si>
  <si>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</si>
  <si>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</si>
  <si>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</si>
  <si>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</si>
  <si>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</si>
  <si>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</si>
  <si>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</si>
  <si>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</si>
  <si>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</si>
  <si>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</si>
  <si>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</si>
  <si>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</si>
  <si>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</si>
  <si>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</si>
  <si>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</si>
  <si>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</si>
  <si>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</si>
  <si>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</si>
  <si>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</si>
  <si>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</si>
  <si>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</si>
  <si>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</si>
  <si>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</si>
  <si>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</si>
  <si>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</si>
  <si>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</si>
  <si>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</si>
  <si>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</si>
  <si>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</si>
  <si>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</si>
  <si>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</si>
  <si>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</si>
  <si>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</si>
  <si>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</si>
  <si>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</si>
  <si>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</si>
  <si>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</si>
  <si>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</si>
  <si>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</si>
  <si>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</si>
  <si>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</si>
  <si>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</si>
  <si>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</si>
  <si>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</si>
  <si>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</si>
  <si>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</si>
  <si>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</si>
  <si>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</si>
  <si>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</si>
  <si>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</si>
  <si>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</si>
  <si>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</si>
  <si>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</si>
  <si>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</si>
  <si>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</si>
  <si>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</si>
  <si>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</si>
  <si>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</si>
  <si>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</si>
  <si>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</si>
  <si>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</si>
  <si>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</si>
  <si>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</si>
  <si>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</si>
  <si>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</si>
  <si>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</si>
  <si>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</si>
  <si>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</si>
  <si>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</si>
  <si>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</si>
  <si>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</si>
  <si>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</si>
  <si>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</si>
  <si>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</si>
  <si>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</si>
  <si>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</si>
  <si>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</si>
  <si>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</si>
  <si>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</si>
  <si>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</si>
  <si>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</si>
  <si>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</si>
  <si>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</si>
  <si>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</si>
  <si>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</si>
  <si>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</si>
  <si>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</si>
  <si>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</si>
  <si>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</si>
  <si>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</si>
  <si>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</si>
  <si>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</si>
  <si>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</si>
  <si>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</si>
  <si>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</si>
  <si>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</si>
  <si>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</si>
  <si>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</si>
  <si>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</si>
  <si>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</si>
  <si>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</si>
  <si>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</si>
  <si>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</si>
  <si>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</si>
  <si>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</si>
  <si>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</si>
  <si>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</si>
  <si>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</si>
  <si>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</si>
  <si>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</si>
  <si>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</si>
  <si>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</si>
  <si>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</si>
  <si>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</si>
  <si>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</si>
  <si>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</si>
  <si>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</si>
  <si>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</si>
  <si>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</si>
  <si>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</si>
  <si>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</si>
  <si>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</si>
  <si>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</si>
  <si>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</si>
  <si>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</si>
  <si>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</si>
  <si>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</si>
  <si>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</si>
  <si>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</si>
  <si>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</si>
  <si>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</si>
  <si>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</si>
  <si>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</si>
  <si>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</si>
  <si>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</si>
  <si>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</si>
  <si>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</si>
  <si>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</si>
  <si>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</si>
  <si>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</si>
  <si>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</si>
  <si>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</si>
  <si>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</si>
  <si>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</si>
  <si>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</si>
  <si>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</si>
  <si>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</si>
  <si>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</si>
  <si>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</si>
  <si>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</si>
  <si>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</si>
  <si>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</si>
  <si>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</si>
  <si>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</si>
  <si>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</si>
  <si>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</si>
  <si>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</si>
  <si>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</si>
  <si>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</si>
  <si>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</si>
  <si>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</si>
  <si>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</si>
  <si>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</si>
  <si>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</si>
  <si>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</si>
  <si>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</si>
  <si>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</si>
  <si>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</si>
  <si>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</si>
  <si>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</si>
  <si>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</si>
  <si>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</si>
  <si>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</si>
  <si>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</si>
  <si>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</si>
  <si>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</si>
  <si>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</si>
  <si>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</si>
  <si>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</si>
  <si>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</si>
  <si>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</si>
  <si>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</si>
  <si>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</si>
  <si>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</si>
  <si>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</si>
  <si>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</si>
  <si>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</si>
  <si>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</si>
  <si>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</si>
  <si>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</si>
  <si>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</si>
  <si>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</si>
  <si>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</si>
  <si>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</si>
  <si>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</si>
  <si>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</si>
  <si>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</si>
  <si>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</si>
  <si>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</si>
  <si>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</si>
  <si>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</si>
  <si>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</si>
  <si>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</si>
  <si>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</si>
  <si>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</si>
  <si>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</si>
  <si>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</si>
  <si>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</si>
  <si>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</si>
  <si>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</si>
  <si>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</si>
  <si>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</si>
  <si>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</si>
  <si>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</si>
  <si>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</si>
  <si>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</si>
  <si>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</si>
  <si>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</si>
  <si>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</si>
  <si>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</si>
  <si>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</si>
  <si>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</si>
  <si>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</si>
  <si>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</si>
  <si>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</si>
  <si>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</si>
  <si>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</si>
  <si>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</si>
  <si>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</si>
  <si>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</si>
  <si>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</si>
  <si>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</si>
  <si>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</si>
  <si>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</si>
  <si>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</si>
  <si>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</si>
  <si>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</si>
  <si>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</si>
  <si>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</si>
  <si>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</si>
  <si>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</si>
  <si>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</si>
  <si>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</si>
  <si>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</si>
  <si>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</si>
  <si>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</si>
  <si>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</si>
  <si>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</si>
  <si>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</si>
  <si>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</si>
  <si>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</si>
  <si>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</si>
  <si>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</si>
  <si>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</si>
  <si>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</si>
  <si>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</si>
  <si>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</si>
  <si>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</si>
  <si>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</si>
  <si>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</si>
  <si>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</si>
  <si>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</si>
  <si>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</si>
  <si>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</si>
  <si>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</si>
  <si>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</si>
  <si>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</si>
  <si>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</si>
  <si>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</si>
  <si>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</si>
  <si>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</si>
  <si>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</si>
  <si>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</si>
  <si>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</si>
  <si>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</si>
  <si>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</si>
  <si>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</si>
  <si>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</si>
  <si>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</si>
  <si>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</si>
  <si>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</si>
  <si>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</si>
  <si>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</si>
  <si>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</si>
  <si>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</si>
  <si>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</si>
  <si>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</si>
  <si>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</si>
  <si>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</si>
  <si>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</si>
  <si>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</si>
  <si>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</si>
  <si>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</si>
  <si>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</si>
  <si>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</si>
  <si>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</si>
  <si>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</si>
  <si>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</si>
  <si>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</si>
  <si>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</si>
  <si>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</si>
  <si>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</si>
  <si>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</si>
  <si>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</si>
  <si>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</si>
  <si>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</si>
  <si>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</si>
  <si>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</si>
  <si>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</si>
  <si>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</si>
  <si>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</si>
  <si>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</si>
  <si>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</si>
  <si>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</si>
  <si>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</si>
  <si>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</si>
  <si>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</si>
  <si>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</si>
  <si>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</si>
  <si>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</si>
  <si>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</si>
  <si>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</si>
  <si>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</si>
  <si>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</si>
  <si>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</si>
  <si>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</si>
  <si>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</si>
  <si>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</si>
  <si>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</si>
  <si>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</si>
  <si>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</si>
  <si>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</si>
  <si>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</si>
  <si>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</si>
  <si>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</si>
  <si>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</si>
  <si>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</si>
  <si>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</si>
  <si>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</si>
  <si>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</si>
  <si>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</si>
  <si>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</si>
  <si>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</si>
  <si>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</si>
  <si>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</si>
  <si>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</si>
  <si>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</si>
  <si>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</si>
  <si>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</si>
  <si>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</si>
  <si>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</si>
  <si>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</si>
  <si>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</si>
  <si>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</si>
  <si>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</si>
  <si>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</si>
  <si>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</si>
  <si>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</si>
  <si>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</si>
  <si>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</si>
  <si>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</si>
  <si>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</si>
  <si>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</si>
  <si>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</si>
  <si>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</si>
  <si>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</si>
  <si>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</si>
  <si>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</si>
  <si>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</si>
  <si>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</si>
  <si>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</si>
  <si>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</si>
  <si>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</si>
  <si>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</si>
  <si>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</si>
  <si>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</si>
  <si>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</si>
  <si>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</si>
  <si>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</si>
  <si>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</si>
  <si>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</si>
  <si>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</si>
  <si>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</si>
  <si>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</si>
  <si>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</si>
  <si>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</si>
  <si>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</si>
  <si>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</si>
  <si>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</si>
  <si>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</si>
  <si>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</si>
  <si>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</si>
  <si>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</si>
  <si>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</si>
  <si>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</si>
  <si>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</si>
  <si>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</si>
  <si>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</si>
  <si>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</si>
  <si>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</si>
  <si>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</si>
  <si>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</si>
  <si>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</si>
  <si>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</si>
  <si>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</si>
  <si>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</si>
  <si>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</si>
  <si>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</si>
  <si>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</si>
  <si>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</si>
  <si>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</si>
  <si>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</si>
  <si>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</si>
  <si>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</si>
  <si>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</si>
  <si>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</si>
  <si>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</si>
  <si>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</si>
  <si>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</si>
  <si>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</si>
  <si>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</si>
  <si>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</si>
  <si>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</si>
  <si>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</si>
  <si>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</si>
  <si>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</si>
  <si>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</si>
  <si>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</si>
  <si>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</si>
  <si>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</si>
  <si>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</si>
  <si>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</si>
  <si>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</si>
  <si>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</si>
  <si>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</si>
  <si>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</si>
  <si>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</si>
  <si>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</si>
  <si>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</si>
  <si>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</si>
  <si>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</si>
  <si>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</si>
  <si>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</si>
  <si>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</si>
  <si>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</si>
  <si>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</si>
  <si>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</si>
  <si>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</si>
  <si>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</si>
  <si>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</si>
  <si>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</si>
  <si>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</si>
  <si>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</si>
  <si>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</si>
  <si>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</si>
  <si>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</si>
  <si>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</si>
  <si>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</si>
  <si>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</si>
  <si>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</si>
  <si>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</si>
  <si>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</si>
  <si>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</si>
  <si>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</si>
  <si>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</si>
  <si>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</si>
  <si>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</si>
  <si>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</si>
  <si>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</si>
  <si>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</si>
  <si>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</si>
  <si>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</si>
  <si>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</si>
  <si>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</si>
  <si>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</si>
  <si>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</si>
  <si>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</si>
  <si>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</si>
  <si>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</si>
  <si>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</si>
  <si>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</si>
  <si>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</si>
  <si>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</si>
  <si>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</si>
  <si>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</si>
  <si>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</si>
  <si>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</si>
  <si>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</si>
  <si>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</si>
  <si>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</si>
  <si>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</si>
  <si>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</si>
  <si>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</si>
  <si>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</si>
  <si>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</si>
  <si>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</si>
  <si>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</si>
  <si>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</si>
  <si>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</si>
  <si>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</si>
  <si>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</si>
  <si>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</si>
  <si>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</si>
  <si>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</si>
  <si>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</si>
  <si>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</si>
  <si>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</si>
  <si>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</si>
  <si>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</si>
  <si>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</si>
  <si>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</si>
  <si>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</si>
  <si>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</si>
  <si>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</si>
  <si>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</si>
  <si>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</si>
  <si>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</si>
  <si>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</si>
  <si>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</si>
  <si>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</si>
  <si>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</si>
  <si>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</si>
  <si>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</si>
  <si>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</si>
  <si>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</si>
  <si>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</si>
  <si>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</si>
  <si>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</si>
  <si>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</si>
  <si>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</si>
  <si>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</si>
  <si>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</si>
  <si>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</si>
  <si>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</si>
  <si>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</si>
  <si>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</si>
  <si>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</si>
  <si>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</si>
  <si>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</si>
  <si>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</si>
  <si>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</si>
  <si>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</si>
  <si>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</si>
  <si>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</si>
  <si>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</si>
  <si>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</si>
  <si>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</si>
  <si>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</si>
  <si>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</si>
  <si>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</si>
  <si>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</si>
  <si>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</si>
  <si>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</si>
  <si>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</si>
  <si>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</si>
  <si>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</si>
  <si>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</si>
  <si>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</si>
  <si>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</si>
  <si>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</si>
  <si>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</si>
  <si>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</si>
  <si>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</si>
  <si>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</si>
  <si>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</si>
  <si>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</si>
  <si>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</si>
  <si>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</si>
  <si>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</si>
  <si>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</si>
  <si>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</si>
  <si>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</si>
  <si>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</si>
  <si>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</si>
  <si>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</si>
  <si>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</si>
  <si>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</si>
  <si>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</si>
  <si>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</si>
  <si>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</si>
  <si>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</si>
  <si>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</si>
  <si>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</si>
  <si>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</si>
  <si>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</si>
  <si>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</si>
  <si>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</si>
  <si>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</si>
  <si>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</si>
  <si>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</si>
  <si>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</si>
  <si>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</si>
  <si>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</si>
  <si>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</si>
  <si>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</si>
  <si>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</si>
  <si>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</si>
  <si>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</si>
  <si>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</si>
  <si>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</si>
  <si>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</si>
  <si>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</si>
  <si>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</si>
  <si>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</si>
  <si>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</si>
  <si>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</si>
  <si>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</si>
  <si>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</si>
  <si>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</si>
  <si>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</si>
  <si>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</si>
  <si>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</si>
  <si>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</si>
  <si>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</si>
  <si>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</si>
  <si>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</si>
  <si>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</si>
  <si>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</si>
  <si>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</si>
  <si>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</si>
  <si>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</si>
  <si>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</si>
  <si>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</si>
  <si>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</si>
  <si>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</si>
  <si>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</si>
  <si>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</si>
  <si>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</si>
  <si>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</si>
  <si>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</si>
  <si>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</si>
  <si>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</si>
  <si>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</si>
  <si>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</si>
  <si>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</si>
  <si>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</si>
  <si>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</si>
  <si>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</si>
  <si>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</si>
  <si>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</si>
  <si>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</si>
  <si>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</si>
  <si>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</si>
  <si>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</si>
  <si>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</si>
  <si>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</si>
  <si>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</si>
  <si>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</si>
  <si>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</si>
  <si>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</si>
  <si>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</si>
  <si>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</si>
  <si>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</si>
  <si>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</si>
  <si>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</si>
  <si>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</si>
  <si>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</si>
  <si>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</si>
  <si>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</si>
  <si>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</si>
  <si>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</si>
  <si>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</si>
  <si>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</si>
  <si>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</si>
  <si>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</si>
  <si>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</si>
  <si>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</si>
  <si>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</si>
  <si>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</si>
  <si>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</si>
  <si>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</si>
  <si>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</si>
  <si>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</si>
  <si>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</si>
  <si>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</si>
  <si>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</si>
  <si>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</si>
  <si>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</si>
  <si>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</si>
  <si>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</si>
  <si>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</si>
  <si>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</si>
  <si>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</si>
  <si>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</si>
  <si>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</si>
  <si>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</si>
  <si>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</si>
  <si>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</si>
  <si>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</si>
  <si>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</si>
  <si>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</si>
  <si>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</si>
  <si>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</si>
  <si>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</si>
  <si>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</si>
  <si>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</si>
  <si>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</si>
  <si>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</si>
  <si>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</si>
  <si>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</si>
  <si>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</si>
  <si>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</si>
  <si>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</si>
  <si>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</si>
  <si>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</si>
  <si>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</si>
  <si>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</si>
  <si>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</si>
  <si>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</si>
  <si>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</si>
  <si>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</si>
  <si>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</si>
  <si>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</si>
  <si>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</si>
  <si>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</si>
  <si>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</si>
  <si>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</si>
  <si>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</si>
  <si>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</si>
  <si>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</si>
  <si>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</si>
  <si>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</si>
  <si>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</si>
  <si>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</si>
  <si>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</si>
  <si>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</si>
  <si>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</si>
  <si>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</si>
  <si>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</si>
  <si>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</si>
  <si>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</si>
  <si>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</si>
  <si>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</si>
  <si>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</si>
  <si>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</si>
  <si>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</si>
  <si>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</si>
  <si>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</si>
  <si>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</si>
  <si>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</si>
  <si>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</si>
  <si>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</si>
  <si>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</si>
  <si>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</si>
  <si>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</si>
  <si>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</si>
  <si>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</si>
  <si>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</si>
  <si>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</si>
  <si>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</si>
  <si>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</si>
  <si>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</si>
  <si>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</si>
  <si>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</si>
  <si>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</si>
  <si>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</si>
  <si>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</si>
  <si>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</si>
  <si>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</si>
  <si>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</si>
  <si>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</si>
  <si>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</si>
  <si>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</si>
  <si>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</si>
  <si>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</si>
  <si>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</si>
  <si>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</si>
  <si>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</si>
  <si>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</si>
  <si>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</si>
  <si>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</si>
  <si>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</si>
  <si>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</si>
  <si>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</si>
  <si>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</si>
  <si>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</si>
  <si>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</si>
  <si>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</si>
  <si>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</si>
  <si>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</si>
  <si>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</si>
  <si>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</si>
  <si>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</si>
  <si>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</si>
  <si>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</si>
  <si>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</si>
  <si>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</si>
  <si>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</si>
  <si>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</si>
  <si>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</si>
  <si>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</si>
  <si>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</si>
  <si>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</si>
  <si>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</si>
  <si>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</si>
  <si>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</si>
  <si>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</si>
  <si>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</si>
  <si>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</si>
  <si>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</si>
  <si>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</si>
  <si>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</si>
  <si>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</si>
  <si>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</si>
  <si>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</si>
  <si>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</si>
  <si>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</si>
  <si>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</si>
  <si>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</si>
  <si>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</si>
  <si>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</si>
  <si>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</si>
  <si>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</si>
  <si>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</si>
  <si>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</si>
  <si>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</si>
  <si>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</si>
  <si>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</si>
  <si>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</si>
  <si>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</si>
  <si>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</si>
  <si>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</si>
  <si>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</si>
  <si>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</si>
  <si>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</si>
  <si>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</si>
  <si>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</si>
  <si>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</si>
  <si>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</si>
  <si>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</si>
  <si>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</si>
  <si>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</si>
  <si>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</si>
  <si>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</si>
  <si>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</si>
  <si>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</si>
  <si>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</si>
  <si>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</si>
  <si>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</si>
  <si>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</si>
  <si>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</si>
  <si>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</si>
  <si>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</si>
  <si>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</si>
  <si>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</si>
  <si>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</si>
  <si>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</si>
  <si>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</si>
  <si>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</si>
  <si>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</si>
  <si>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</si>
  <si>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</si>
  <si>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</si>
  <si>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</si>
  <si>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</si>
  <si>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</si>
  <si>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</si>
  <si>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</si>
  <si>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</si>
  <si>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</si>
  <si>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</si>
  <si>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</si>
  <si>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</si>
  <si>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</si>
  <si>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</si>
  <si>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</si>
  <si>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</si>
  <si>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</si>
  <si>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</si>
  <si>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</si>
  <si>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</si>
  <si>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</si>
  <si>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</si>
  <si>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</si>
  <si>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</si>
  <si>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</si>
  <si>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</si>
  <si>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</si>
  <si>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</si>
  <si>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</si>
  <si>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</si>
  <si>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</si>
  <si>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</si>
  <si>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</si>
  <si>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</si>
  <si>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</si>
  <si>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</si>
  <si>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</si>
  <si>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</si>
  <si>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</si>
  <si>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</si>
  <si>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</si>
  <si>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</si>
  <si>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</si>
  <si>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</si>
  <si>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</si>
  <si>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</si>
  <si>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</si>
  <si>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</si>
  <si>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</si>
  <si>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</si>
  <si>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</si>
  <si>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</si>
  <si>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</si>
  <si>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</si>
  <si>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</si>
  <si>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</si>
  <si>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</si>
  <si>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</si>
  <si>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</si>
  <si>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</si>
  <si>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</si>
  <si>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</si>
  <si>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</si>
  <si>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</si>
  <si>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</si>
  <si>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</si>
  <si>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</si>
  <si>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</si>
  <si>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</si>
  <si>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</si>
  <si>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</si>
  <si>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</si>
  <si>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</si>
  <si>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</si>
  <si>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</si>
  <si>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</si>
  <si>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</si>
  <si>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</si>
  <si>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</si>
  <si>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</si>
  <si>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</si>
  <si>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</si>
  <si>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</si>
  <si>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</si>
  <si>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</si>
  <si>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</si>
  <si>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</si>
  <si>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</si>
  <si>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</si>
  <si>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</si>
  <si>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</si>
  <si>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</si>
  <si>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</si>
  <si>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</si>
  <si>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</si>
  <si>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</si>
  <si>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</si>
  <si>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</si>
  <si>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</si>
  <si>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</si>
  <si>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</si>
  <si>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</si>
  <si>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</si>
  <si>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</si>
  <si>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</si>
  <si>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</si>
  <si>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</si>
  <si>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</si>
  <si>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</si>
  <si>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</si>
  <si>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</si>
  <si>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</si>
  <si>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</si>
  <si>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</si>
  <si>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</si>
  <si>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</si>
  <si>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</si>
  <si>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</si>
  <si>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</si>
  <si>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</si>
  <si>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</si>
  <si>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</si>
  <si>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</si>
  <si>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</si>
  <si>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</si>
  <si>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</si>
  <si>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</si>
  <si>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</si>
  <si>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</si>
  <si>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</si>
  <si>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</si>
  <si>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</si>
  <si>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</si>
  <si>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</si>
  <si>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</si>
  <si>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</si>
  <si>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</si>
  <si>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</si>
  <si>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</si>
  <si>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</si>
  <si>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</si>
  <si>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</si>
  <si>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</si>
  <si>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</si>
  <si>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</si>
  <si>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</si>
  <si>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</si>
  <si>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</si>
  <si>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</si>
  <si>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</si>
  <si>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</si>
  <si>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</si>
  <si>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</si>
  <si>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</si>
  <si>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</si>
  <si>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</si>
  <si>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</si>
  <si>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</si>
  <si>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</si>
  <si>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</si>
  <si>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</si>
  <si>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</si>
  <si>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</si>
  <si>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</si>
  <si>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</si>
  <si>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</si>
  <si>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</si>
  <si>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</si>
  <si>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</si>
  <si>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</si>
  <si>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</si>
  <si>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</si>
  <si>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</si>
  <si>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</si>
  <si>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</si>
  <si>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</si>
  <si>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</si>
  <si>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</si>
  <si>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</si>
  <si>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</si>
  <si>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</si>
  <si>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</si>
  <si>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</si>
  <si>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</si>
  <si>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</si>
  <si>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</si>
  <si>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</si>
  <si>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</si>
  <si>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</si>
  <si>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</si>
  <si>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</si>
  <si>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</si>
  <si>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</si>
  <si>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</si>
  <si>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</si>
  <si>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</si>
  <si>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</si>
  <si>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</si>
  <si>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</si>
  <si>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</si>
  <si>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</si>
  <si>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</si>
  <si>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</si>
  <si>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</si>
  <si>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</si>
  <si>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</si>
  <si>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</si>
  <si>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</si>
  <si>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</si>
  <si>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</si>
  <si>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</si>
  <si>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</si>
  <si>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</si>
  <si>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</si>
  <si>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</si>
  <si>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</si>
  <si>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</si>
  <si>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</si>
  <si>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</si>
  <si>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</si>
  <si>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</si>
  <si>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</si>
  <si>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</si>
  <si>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</si>
  <si>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</si>
  <si>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</si>
  <si>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</si>
  <si>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</si>
  <si>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</si>
  <si>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</si>
  <si>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</si>
  <si>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</si>
  <si>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</si>
  <si>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</si>
  <si>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</si>
  <si>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</si>
  <si>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</si>
  <si>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</si>
  <si>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</si>
  <si>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</si>
  <si>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</si>
  <si>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</si>
  <si>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</si>
  <si>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</si>
  <si>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</si>
  <si>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</si>
  <si>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</si>
  <si>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</si>
  <si>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</si>
  <si>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</si>
  <si>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</si>
  <si>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</si>
  <si>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</si>
  <si>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</si>
  <si>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</si>
  <si>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</si>
  <si>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</si>
  <si>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</si>
  <si>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</si>
  <si>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</si>
  <si>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</si>
  <si>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</si>
  <si>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</si>
  <si>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</si>
  <si>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</si>
  <si>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</si>
  <si>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</si>
  <si>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</si>
  <si>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</si>
  <si>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</si>
  <si>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</si>
  <si>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</si>
  <si>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</si>
  <si>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</si>
  <si>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</si>
  <si>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</si>
  <si>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</si>
  <si>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</si>
  <si>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</si>
  <si>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</si>
  <si>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</si>
  <si>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</si>
  <si>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</si>
  <si>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</si>
  <si>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</si>
  <si>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</si>
  <si>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</si>
  <si>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</si>
  <si>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</si>
  <si>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</si>
  <si>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</si>
  <si>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</si>
  <si>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</si>
  <si>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</si>
  <si>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</si>
  <si>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</si>
  <si>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</si>
  <si>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</si>
  <si>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</si>
  <si>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</si>
  <si>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</si>
  <si>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</si>
  <si>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</si>
  <si>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</si>
  <si>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</si>
  <si>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</si>
  <si>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</si>
  <si>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</si>
  <si>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</si>
  <si>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</si>
  <si>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</si>
  <si>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</si>
  <si>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</si>
  <si>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</si>
  <si>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</si>
  <si>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</si>
  <si>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</si>
  <si>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</si>
  <si>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</si>
  <si>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</si>
  <si>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</si>
  <si>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</si>
  <si>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</si>
  <si>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</si>
  <si>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</si>
  <si>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</si>
  <si>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</si>
  <si>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</si>
  <si>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</si>
  <si>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</si>
  <si>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</si>
  <si>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</si>
  <si>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</si>
  <si>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</si>
  <si>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</si>
  <si>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</si>
  <si>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</si>
  <si>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</si>
  <si>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</si>
  <si>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</si>
  <si>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</si>
  <si>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</si>
  <si>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</si>
  <si>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</si>
  <si>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</si>
  <si>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</si>
  <si>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</si>
  <si>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</si>
  <si>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</si>
  <si>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</si>
  <si>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</si>
  <si>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</si>
  <si>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</si>
  <si>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</si>
  <si>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</si>
  <si>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</si>
  <si>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</si>
  <si>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</si>
  <si>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</si>
  <si>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</si>
  <si>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</si>
  <si>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</si>
  <si>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</si>
  <si>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</si>
  <si>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</si>
  <si>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</si>
  <si>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</si>
  <si>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</si>
  <si>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</si>
  <si>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</si>
  <si>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</si>
  <si>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</si>
  <si>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</si>
  <si>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</si>
  <si>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</si>
  <si>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</si>
  <si>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</si>
  <si>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</si>
  <si>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</si>
  <si>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</si>
  <si>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</si>
  <si>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</si>
  <si>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</si>
  <si>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</si>
  <si>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</si>
  <si>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</si>
  <si>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</si>
  <si>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</si>
  <si>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</si>
  <si>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</si>
  <si>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</si>
  <si>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</si>
  <si>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</si>
  <si>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</si>
  <si>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</si>
  <si>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</si>
  <si>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</si>
  <si>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</si>
  <si>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</si>
  <si>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</si>
  <si>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</si>
  <si>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</si>
  <si>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</si>
  <si>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</si>
  <si>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</si>
  <si>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</si>
  <si>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</si>
  <si>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</si>
  <si>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</si>
  <si>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</si>
  <si>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</si>
  <si>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</si>
  <si>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</si>
  <si>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</si>
  <si>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</si>
  <si>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</si>
  <si>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</si>
  <si>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</si>
  <si>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</si>
  <si>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</si>
  <si>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</si>
  <si>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</si>
  <si>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</si>
  <si>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</si>
  <si>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</si>
  <si>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</si>
  <si>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</si>
  <si>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</si>
  <si>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</si>
  <si>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</si>
  <si>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</si>
  <si>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</si>
  <si>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</si>
  <si>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</si>
  <si>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</si>
  <si>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</si>
  <si>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</si>
  <si>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</si>
  <si>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</si>
  <si>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</si>
  <si>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</si>
  <si>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</si>
  <si>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</si>
  <si>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</si>
  <si>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</si>
  <si>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</si>
  <si>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</si>
  <si>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</si>
  <si>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</si>
  <si>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</si>
  <si>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</si>
  <si>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</si>
  <si>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</si>
  <si>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</si>
  <si>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</si>
  <si>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</si>
  <si>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</si>
  <si>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</si>
  <si>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</si>
  <si>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</si>
  <si>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</si>
  <si>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</si>
  <si>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</si>
  <si>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</si>
  <si>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</si>
  <si>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</si>
  <si>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</si>
  <si>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</si>
  <si>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</si>
  <si>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</si>
  <si>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</si>
  <si>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</si>
  <si>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</si>
  <si>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</si>
  <si>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</si>
  <si>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</si>
  <si>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</si>
  <si>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</si>
  <si>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</si>
  <si>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</si>
  <si>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</si>
  <si>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</si>
  <si>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</si>
  <si>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</si>
  <si>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</si>
  <si>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</si>
  <si>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</si>
  <si>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</si>
  <si>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</si>
  <si>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</si>
  <si>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</si>
  <si>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</si>
  <si>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</si>
  <si>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</si>
  <si>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</si>
  <si>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</si>
  <si>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</si>
  <si>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</si>
  <si>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</si>
  <si>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</si>
  <si>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</si>
  <si>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</si>
  <si>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</si>
  <si>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</si>
  <si>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</si>
  <si>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</si>
  <si>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</si>
  <si>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</si>
  <si>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</si>
  <si>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</si>
  <si>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</si>
  <si>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</si>
  <si>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</si>
  <si>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</si>
  <si>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</si>
  <si>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</si>
  <si>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</si>
  <si>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</si>
  <si>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</si>
  <si>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</si>
  <si>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</si>
  <si>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</si>
  <si>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</si>
  <si>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</si>
  <si>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</si>
  <si>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</si>
  <si>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</si>
  <si>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</si>
  <si>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</si>
  <si>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</si>
  <si>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</si>
  <si>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</si>
  <si>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</si>
  <si>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</si>
  <si>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</si>
  <si>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</si>
  <si>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</si>
  <si>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</si>
  <si>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</si>
  <si>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</si>
  <si>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</si>
  <si>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</si>
  <si>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</si>
  <si>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</si>
  <si>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</si>
  <si>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</si>
  <si>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</si>
  <si>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</si>
  <si>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</si>
  <si>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</si>
  <si>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</si>
  <si>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</si>
  <si>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</si>
  <si>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</si>
  <si>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</si>
  <si>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</si>
  <si>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</si>
  <si>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</si>
  <si>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</si>
  <si>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</si>
  <si>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</si>
  <si>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</si>
  <si>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</si>
  <si>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</si>
  <si>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</si>
  <si>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</si>
  <si>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</si>
  <si>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</si>
  <si>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</si>
  <si>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</si>
  <si>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</si>
  <si>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</si>
  <si>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</si>
  <si>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</si>
  <si>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</si>
  <si>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</si>
  <si>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</si>
  <si>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</si>
  <si>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</si>
  <si>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</si>
  <si>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</si>
  <si>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</si>
  <si>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</si>
  <si>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</si>
  <si>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</si>
  <si>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</si>
  <si>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</si>
  <si>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</si>
  <si>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</si>
  <si>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</si>
  <si>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</si>
  <si>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</si>
  <si>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</si>
  <si>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</si>
  <si>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</si>
  <si>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</si>
  <si>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</si>
  <si>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</si>
  <si>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</si>
  <si>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</si>
  <si>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</si>
  <si>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</si>
  <si>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</si>
  <si>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</si>
  <si>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</si>
  <si>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</si>
  <si>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</si>
  <si>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</si>
  <si>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</si>
  <si>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</si>
  <si>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</si>
  <si>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</si>
  <si>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</si>
  <si>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</si>
  <si>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</si>
  <si>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</si>
  <si>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</si>
  <si>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</si>
  <si>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</si>
  <si>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</si>
  <si>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</si>
  <si>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</si>
  <si>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</si>
  <si>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</si>
  <si>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</si>
  <si>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</si>
  <si>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</si>
  <si>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</si>
  <si>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</si>
  <si>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</si>
  <si>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</si>
  <si>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</si>
  <si>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</si>
  <si>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</si>
  <si>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</si>
  <si>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</si>
  <si>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</si>
  <si>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</si>
  <si>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</si>
  <si>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</si>
  <si>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</si>
  <si>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</si>
  <si>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</si>
  <si>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</si>
  <si>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</si>
  <si>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</si>
  <si>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</si>
  <si>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</si>
  <si>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</si>
  <si>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</si>
  <si>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</si>
  <si>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</si>
  <si>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</si>
  <si>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</si>
  <si>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</si>
  <si>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</si>
  <si>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</si>
  <si>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</si>
  <si>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</si>
  <si>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</si>
  <si>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</si>
  <si>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</si>
  <si>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</si>
  <si>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</si>
  <si>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</si>
  <si>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</si>
  <si>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</si>
  <si>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</si>
  <si>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</si>
  <si>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</si>
  <si>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</si>
  <si>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</si>
  <si>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</si>
  <si>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</si>
  <si>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</si>
  <si>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</si>
  <si>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</si>
  <si>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</si>
  <si>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</si>
  <si>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</si>
  <si>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</si>
  <si>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</si>
  <si>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</si>
  <si>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</si>
  <si>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</si>
  <si>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</si>
  <si>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</si>
  <si>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</si>
  <si>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</si>
  <si>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</si>
  <si>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</si>
  <si>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</si>
  <si>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</si>
  <si>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</si>
  <si>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</si>
  <si>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</si>
  <si>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</si>
  <si>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</si>
  <si>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</si>
  <si>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</si>
  <si>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</si>
  <si>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</si>
  <si>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</si>
  <si>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</si>
  <si>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</si>
  <si>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</si>
  <si>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</si>
  <si>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</si>
  <si>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</si>
  <si>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</si>
  <si>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</si>
  <si>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</si>
  <si>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</si>
  <si>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</si>
  <si>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</si>
  <si>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</si>
  <si>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</si>
  <si>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</si>
  <si>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</si>
  <si>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</si>
  <si>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</si>
  <si>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</si>
  <si>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</si>
  <si>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</si>
  <si>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</si>
  <si>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</si>
  <si>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</si>
  <si>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</si>
  <si>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</si>
  <si>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</si>
  <si>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</si>
  <si>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</si>
  <si>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</si>
  <si>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</si>
  <si>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</si>
  <si>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</si>
  <si>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</si>
  <si>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</si>
  <si>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</si>
  <si>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</si>
  <si>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</si>
  <si>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</si>
  <si>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</si>
  <si>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</si>
  <si>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</si>
  <si>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</si>
  <si>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</si>
  <si>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</si>
  <si>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</si>
  <si>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</si>
  <si>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</si>
  <si>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</si>
  <si>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</si>
  <si>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</si>
  <si>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</si>
  <si>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</si>
  <si>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</si>
  <si>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</si>
  <si>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</si>
  <si>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</si>
  <si>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</si>
  <si>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</si>
  <si>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</si>
  <si>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</si>
  <si>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</si>
  <si>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</si>
  <si>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</si>
  <si>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</si>
  <si>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</si>
  <si>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</si>
  <si>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</si>
  <si>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</si>
  <si>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</si>
  <si>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</si>
  <si>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</si>
  <si>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</si>
  <si>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</si>
  <si>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</si>
  <si>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</si>
  <si>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</si>
  <si>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</si>
  <si>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</si>
  <si>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</si>
  <si>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</si>
  <si>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</si>
  <si>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</si>
  <si>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</si>
  <si>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</si>
  <si>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</si>
  <si>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</si>
  <si>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</si>
  <si>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</si>
  <si>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</si>
  <si>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</si>
  <si>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</si>
  <si>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</si>
  <si>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</si>
  <si>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</si>
  <si>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</si>
  <si>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</si>
  <si>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</si>
  <si>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</si>
  <si>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</si>
  <si>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</si>
  <si>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</si>
  <si>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</si>
  <si>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</si>
  <si>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</si>
  <si>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</si>
  <si>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</si>
  <si>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</si>
  <si>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</si>
  <si>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</si>
  <si>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</si>
  <si>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</si>
  <si>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</si>
  <si>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</si>
  <si>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</si>
  <si>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</si>
  <si>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</si>
  <si>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</si>
  <si>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</si>
  <si>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</si>
  <si>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</si>
  <si>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</si>
  <si>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</si>
  <si>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</si>
  <si>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</si>
  <si>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</si>
  <si>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</si>
  <si>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</si>
  <si>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</si>
  <si>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</si>
  <si>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</si>
  <si>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</si>
  <si>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</si>
  <si>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</si>
  <si>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</si>
  <si>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</si>
  <si>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</si>
  <si>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</si>
  <si>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</si>
  <si>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</si>
  <si>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</si>
  <si>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</si>
  <si>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</si>
  <si>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</si>
  <si>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</si>
  <si>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</si>
  <si>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</si>
  <si>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</si>
  <si>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</si>
  <si>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</si>
  <si>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</si>
  <si>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</si>
  <si>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</si>
  <si>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</si>
  <si>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</si>
  <si>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</si>
  <si>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</si>
  <si>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</si>
  <si>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</si>
  <si>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</si>
  <si>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</si>
  <si>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</si>
  <si>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</si>
  <si>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</si>
  <si>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</si>
  <si>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</si>
  <si>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</si>
  <si>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</si>
  <si>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</si>
  <si>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</si>
  <si>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</si>
  <si>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</si>
  <si>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</si>
  <si>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</si>
  <si>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</si>
  <si>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</si>
  <si>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</si>
  <si>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</si>
  <si>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</si>
  <si>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</si>
  <si>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</si>
  <si>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</si>
  <si>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</si>
  <si>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</si>
  <si>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</si>
  <si>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</si>
  <si>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</si>
  <si>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</si>
  <si>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</si>
  <si>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</si>
  <si>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</si>
  <si>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</si>
  <si>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</si>
  <si>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</si>
  <si>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</si>
  <si>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</si>
  <si>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</si>
  <si>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</si>
  <si>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</si>
  <si>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</si>
  <si>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</si>
  <si>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</si>
  <si>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</si>
  <si>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</si>
  <si>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</si>
  <si>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</si>
  <si>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</si>
  <si>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</si>
  <si>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</si>
  <si>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</si>
  <si>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</si>
  <si>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</si>
  <si>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</si>
  <si>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</si>
  <si>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</si>
  <si>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</si>
  <si>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</si>
  <si>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</si>
  <si>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</si>
  <si>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</si>
  <si>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</si>
  <si>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</si>
  <si>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</si>
  <si>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</si>
  <si>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</si>
  <si>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</si>
  <si>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</si>
  <si>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</si>
  <si>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</si>
  <si>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</si>
  <si>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</si>
  <si>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</si>
  <si>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</si>
  <si>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</si>
  <si>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</si>
  <si>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</si>
  <si>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</si>
  <si>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</si>
  <si>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</si>
  <si>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</si>
  <si>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</si>
  <si>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</si>
  <si>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</si>
  <si>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</si>
  <si>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</si>
  <si>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</si>
  <si>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</si>
  <si>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</si>
  <si>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</si>
  <si>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</si>
  <si>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</si>
  <si>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</si>
  <si>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</si>
  <si>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</si>
  <si>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</si>
  <si>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</si>
  <si>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</si>
  <si>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</si>
  <si>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</si>
  <si>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</si>
  <si>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</si>
  <si>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</si>
  <si>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</si>
  <si>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</si>
  <si>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</si>
  <si>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</si>
  <si>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</si>
  <si>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</si>
  <si>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</si>
  <si>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</si>
  <si>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</si>
  <si>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</si>
  <si>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</si>
  <si>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</si>
  <si>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</si>
  <si>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</si>
  <si>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</si>
  <si>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</si>
  <si>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</si>
  <si>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</si>
  <si>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</si>
  <si>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</si>
  <si>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</si>
  <si>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</si>
  <si>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</si>
  <si>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</si>
  <si>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</si>
  <si>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</si>
  <si>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</si>
  <si>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</si>
  <si>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</si>
  <si>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</si>
  <si>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</si>
  <si>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</si>
  <si>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</si>
  <si>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</si>
  <si>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</si>
  <si>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</si>
  <si>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</si>
  <si>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</si>
  <si>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</si>
  <si>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</si>
  <si>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</si>
  <si>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</si>
  <si>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</si>
  <si>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</si>
  <si>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</si>
  <si>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</si>
  <si>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</si>
  <si>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</si>
  <si>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</si>
  <si>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</si>
  <si>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</si>
  <si>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</si>
  <si>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</si>
  <si>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</si>
  <si>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</si>
  <si>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</si>
  <si>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</si>
  <si>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</si>
  <si>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</si>
  <si>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</si>
  <si>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</si>
  <si>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</si>
  <si>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</si>
  <si>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</si>
  <si>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</si>
  <si>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</si>
  <si>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</si>
  <si>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</si>
  <si>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</si>
  <si>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</si>
  <si>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</si>
  <si>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</si>
  <si>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</si>
  <si>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</si>
  <si>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</si>
  <si>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</si>
  <si>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</si>
  <si>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</si>
  <si>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</si>
  <si>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</si>
  <si>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</si>
  <si>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</si>
  <si>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</si>
  <si>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</si>
  <si>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</si>
  <si>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</si>
  <si>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</si>
  <si>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</si>
  <si>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</si>
  <si>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</si>
  <si>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</si>
  <si>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</si>
  <si>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</si>
  <si>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</si>
  <si>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</si>
  <si>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</si>
  <si>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</si>
  <si>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</si>
  <si>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</si>
  <si>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</si>
  <si>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</si>
  <si>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</si>
  <si>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</si>
  <si>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</si>
  <si>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</si>
  <si>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</si>
  <si>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</si>
  <si>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</si>
  <si>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</si>
  <si>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</si>
  <si>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</si>
  <si>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</si>
  <si>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</si>
  <si>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</si>
  <si>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</si>
  <si>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</si>
  <si>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</si>
  <si>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</si>
  <si>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</si>
  <si>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</si>
  <si>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</si>
  <si>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</si>
  <si>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</si>
  <si>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</si>
  <si>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</si>
  <si>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</si>
  <si>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</si>
  <si>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</si>
  <si>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</si>
  <si>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</si>
  <si>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</si>
  <si>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</si>
  <si>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</si>
  <si>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</si>
  <si>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</si>
  <si>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</si>
  <si>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</si>
  <si>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</si>
  <si>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</si>
  <si>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</si>
  <si>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</si>
  <si>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</si>
  <si>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</si>
  <si>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</si>
  <si>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</si>
  <si>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</si>
  <si>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</si>
  <si>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</si>
  <si>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</si>
  <si>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</si>
  <si>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</si>
  <si>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</si>
  <si>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</si>
  <si>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</si>
  <si>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</si>
  <si>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</si>
  <si>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</si>
  <si>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</si>
  <si>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</si>
  <si>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</si>
  <si>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</si>
  <si>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</si>
  <si>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</si>
  <si>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</si>
  <si>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</si>
  <si>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</si>
  <si>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</si>
  <si>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</si>
  <si>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</si>
  <si>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</si>
  <si>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</si>
  <si>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</si>
  <si>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</si>
  <si>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</si>
  <si>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</si>
  <si>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</si>
  <si>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</si>
  <si>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</si>
  <si>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</si>
  <si>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</si>
  <si>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</si>
  <si>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</si>
  <si>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</si>
  <si>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</si>
  <si>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</si>
  <si>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</si>
  <si>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</si>
  <si>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</si>
  <si>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</si>
  <si>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</si>
  <si>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</si>
  <si>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</si>
  <si>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</si>
  <si>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</si>
  <si>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</si>
  <si>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</si>
  <si>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</si>
  <si>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</si>
  <si>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</si>
  <si>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</si>
  <si>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</si>
  <si>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</si>
  <si>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</si>
  <si>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</si>
  <si>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</si>
  <si>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</si>
  <si>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</si>
  <si>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</si>
  <si>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</si>
  <si>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</si>
  <si>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</si>
  <si>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</si>
  <si>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</si>
  <si>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</si>
  <si>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</si>
  <si>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</si>
  <si>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</si>
  <si>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</si>
  <si>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</si>
  <si>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</si>
  <si>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</si>
  <si>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</si>
  <si>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</si>
  <si>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</si>
  <si>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</si>
  <si>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</si>
  <si>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</si>
  <si>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</si>
  <si>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</si>
  <si>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</si>
  <si>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</si>
  <si>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</si>
  <si>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</si>
  <si>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</si>
  <si>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</si>
  <si>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</si>
  <si>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</si>
  <si>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</si>
  <si>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</si>
  <si>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</si>
  <si>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</si>
  <si>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</si>
  <si>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</si>
  <si>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</si>
  <si>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</si>
  <si>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</si>
  <si>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</si>
  <si>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</si>
  <si>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</si>
  <si>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</si>
  <si>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</si>
  <si>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</si>
  <si>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</si>
  <si>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</si>
  <si>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</si>
  <si>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</si>
  <si>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</si>
  <si>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</si>
  <si>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</si>
  <si>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</si>
  <si>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</si>
  <si>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</si>
  <si>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</si>
  <si>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</si>
  <si>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</si>
  <si>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</si>
  <si>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</si>
  <si>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</si>
  <si>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</si>
  <si>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</si>
  <si>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</si>
  <si>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</si>
  <si>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</si>
  <si>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</si>
  <si>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</si>
  <si>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</si>
  <si>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</si>
  <si>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</si>
  <si>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</si>
  <si>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</si>
  <si>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</si>
  <si>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</si>
  <si>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</si>
  <si>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</si>
  <si>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</si>
  <si>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</si>
  <si>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</si>
  <si>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</si>
  <si>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</si>
  <si>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</si>
  <si>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</si>
  <si>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</si>
  <si>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</si>
  <si>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</si>
  <si>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</si>
  <si>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</si>
  <si>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</si>
  <si>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</si>
  <si>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</si>
  <si>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</si>
  <si>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</si>
  <si>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</si>
  <si>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</si>
  <si>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</si>
  <si>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</si>
  <si>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</si>
  <si>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</si>
  <si>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</si>
  <si>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</si>
  <si>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</si>
  <si>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</si>
  <si>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</si>
  <si>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</si>
  <si>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</si>
  <si>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</si>
  <si>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</si>
  <si>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</si>
  <si>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</si>
  <si>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</si>
  <si>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</si>
  <si>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</si>
  <si>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</si>
  <si>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</si>
  <si>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</si>
  <si>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</si>
  <si>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</si>
  <si>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</si>
  <si>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</si>
  <si>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</si>
  <si>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</si>
  <si>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</si>
  <si>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</si>
  <si>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</si>
  <si>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</si>
  <si>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</si>
  <si>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</si>
  <si>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</si>
  <si>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</si>
  <si>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</si>
  <si>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</si>
  <si>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</si>
  <si>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</si>
  <si>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</si>
  <si>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</si>
  <si>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</si>
  <si>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</si>
  <si>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</si>
  <si>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</si>
  <si>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</si>
  <si>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</si>
  <si>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</si>
  <si>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</si>
  <si>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</si>
  <si>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</si>
  <si>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</si>
  <si>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</si>
  <si>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</si>
  <si>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</si>
  <si>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</si>
  <si>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</si>
  <si>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</si>
  <si>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</si>
  <si>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</si>
  <si>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</si>
  <si>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</si>
  <si>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</si>
  <si>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</si>
  <si>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</si>
  <si>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</si>
  <si>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</si>
  <si>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</si>
  <si>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</si>
  <si>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</si>
  <si>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</si>
  <si>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</si>
  <si>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</si>
  <si>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</si>
  <si>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</si>
  <si>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</si>
  <si>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</si>
  <si>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</si>
  <si>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</si>
  <si>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</si>
  <si>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</si>
  <si>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</si>
  <si>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</si>
  <si>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</si>
  <si>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</si>
  <si>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</si>
  <si>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</si>
  <si>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</si>
  <si>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</si>
  <si>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</si>
  <si>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</si>
  <si>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</si>
  <si>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</si>
  <si>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</si>
  <si>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</si>
  <si>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</si>
  <si>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</si>
  <si>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</si>
  <si>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</si>
  <si>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</si>
  <si>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</si>
  <si>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</si>
  <si>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</si>
  <si>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</si>
  <si>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</si>
  <si>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</si>
  <si>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</si>
  <si>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</si>
  <si>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</si>
  <si>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</si>
  <si>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</si>
  <si>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</si>
  <si>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</si>
  <si>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</si>
  <si>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</si>
  <si>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</si>
  <si>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</si>
  <si>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</si>
  <si>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</si>
  <si>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</si>
  <si>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</si>
  <si>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</si>
  <si>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</si>
  <si>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</si>
  <si>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</si>
  <si>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</si>
  <si>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</si>
  <si>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</si>
  <si>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</si>
  <si>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</si>
  <si>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</si>
  <si>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</si>
  <si>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</si>
  <si>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</si>
  <si>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</si>
  <si>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</si>
  <si>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</si>
  <si>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</si>
  <si>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</si>
  <si>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</si>
  <si>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</si>
  <si>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</si>
  <si>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</si>
  <si>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</si>
  <si>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</si>
  <si>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</si>
  <si>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</si>
  <si>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</si>
  <si>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</si>
  <si>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</si>
  <si>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</si>
  <si>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</si>
  <si>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</si>
  <si>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</si>
  <si>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</si>
  <si>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</si>
  <si>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</si>
  <si>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</si>
  <si>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</si>
  <si>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</si>
  <si>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</si>
  <si>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</si>
  <si>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</si>
  <si>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</si>
  <si>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</si>
  <si>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</si>
  <si>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</si>
  <si>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</si>
  <si>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</si>
  <si>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</si>
  <si>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</si>
  <si>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</si>
  <si>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</si>
  <si>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</si>
  <si>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</si>
  <si>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</si>
  <si>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</si>
  <si>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</si>
  <si>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</si>
  <si>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</si>
  <si>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</si>
  <si>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</si>
  <si>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</si>
  <si>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</si>
  <si>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</si>
  <si>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</si>
  <si>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</si>
  <si>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</si>
  <si>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</si>
  <si>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</si>
  <si>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</si>
  <si>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</si>
  <si>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</si>
  <si>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</si>
  <si>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</si>
  <si>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</si>
  <si>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</si>
  <si>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</si>
  <si>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</si>
  <si>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</si>
  <si>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</si>
  <si>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</si>
  <si>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</si>
  <si>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</si>
  <si>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</si>
  <si>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</si>
  <si>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</si>
  <si>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</si>
  <si>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</si>
  <si>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</si>
  <si>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</si>
  <si>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</si>
  <si>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</si>
  <si>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</si>
  <si>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</si>
  <si>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</si>
  <si>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</si>
  <si>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</si>
  <si>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</si>
  <si>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</si>
  <si>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</si>
  <si>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</si>
  <si>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</si>
  <si>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</si>
  <si>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</si>
  <si>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</si>
  <si>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</si>
  <si>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</si>
  <si>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</si>
  <si>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</si>
  <si>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</si>
  <si>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</si>
  <si>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</si>
  <si>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</si>
  <si>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</si>
  <si>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</si>
  <si>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</si>
  <si>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</si>
  <si>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</si>
  <si>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</si>
  <si>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</si>
  <si>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</si>
  <si>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</si>
  <si>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</si>
  <si>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</si>
  <si>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</si>
  <si>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</si>
  <si>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</si>
  <si>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</si>
  <si>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</si>
  <si>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</si>
  <si>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</si>
  <si>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</si>
  <si>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</si>
  <si>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</si>
  <si>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</si>
  <si>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</si>
  <si>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</si>
  <si>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</si>
  <si>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</si>
  <si>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</si>
  <si>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</si>
  <si>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</si>
  <si>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</si>
  <si>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</si>
  <si>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</si>
  <si>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</si>
  <si>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</si>
  <si>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</si>
  <si>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</si>
  <si>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</si>
  <si>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</si>
  <si>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</si>
  <si>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</si>
  <si>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</si>
  <si>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</si>
  <si>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</si>
  <si>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</si>
  <si>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</si>
  <si>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</si>
  <si>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</si>
  <si>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</si>
  <si>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</si>
  <si>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</si>
  <si>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</si>
  <si>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</si>
  <si>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</si>
  <si>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</si>
  <si>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</si>
  <si>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</si>
  <si>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</si>
  <si>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</si>
  <si>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</si>
  <si>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</si>
  <si>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</si>
  <si>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</si>
  <si>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</si>
  <si>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</si>
  <si>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</si>
  <si>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</si>
  <si>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</si>
  <si>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</si>
  <si>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</si>
  <si>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</si>
  <si>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</si>
  <si>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</si>
  <si>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</si>
  <si>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</si>
  <si>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</si>
  <si>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</si>
  <si>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</si>
  <si>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</si>
  <si>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</si>
  <si>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</si>
  <si>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</si>
  <si>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</si>
  <si>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</si>
  <si>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</si>
  <si>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</si>
  <si>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</si>
  <si>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</si>
  <si>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</si>
  <si>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</si>
  <si>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</si>
  <si>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</si>
  <si>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</si>
  <si>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</si>
  <si>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</si>
  <si>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</si>
  <si>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</si>
  <si>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</si>
  <si>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</si>
  <si>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</si>
  <si>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</si>
  <si>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</si>
  <si>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</si>
  <si>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</si>
  <si>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</si>
  <si>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</si>
  <si>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</si>
  <si>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</si>
  <si>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</si>
  <si>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</si>
  <si>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</si>
  <si>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</si>
  <si>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</si>
  <si>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</si>
  <si>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</si>
  <si>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</si>
  <si>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</si>
  <si>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</si>
  <si>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</si>
  <si>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</si>
  <si>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</si>
  <si>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</si>
  <si>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</si>
  <si>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</si>
  <si>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</si>
  <si>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</si>
  <si>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</si>
  <si>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</si>
  <si>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</si>
  <si>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</si>
  <si>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</si>
  <si>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</si>
  <si>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</si>
  <si>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</si>
  <si>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</si>
  <si>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</si>
  <si>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</si>
  <si>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</si>
  <si>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</si>
  <si>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</si>
  <si>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</si>
  <si>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</si>
  <si>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</si>
  <si>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</si>
  <si>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</si>
  <si>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</si>
  <si>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</si>
  <si>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</si>
  <si>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</si>
  <si>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</si>
  <si>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</si>
  <si>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</si>
  <si>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</si>
  <si>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</si>
  <si>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</si>
  <si>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</si>
  <si>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</si>
  <si>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</si>
  <si>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</si>
  <si>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</si>
  <si>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</si>
  <si>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</si>
  <si>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</si>
  <si>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</si>
  <si>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</si>
  <si>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</si>
  <si>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</si>
  <si>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</si>
  <si>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</si>
  <si>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</si>
  <si>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</si>
  <si>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</si>
  <si>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</si>
  <si>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</si>
  <si>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</si>
  <si>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</si>
  <si>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</si>
  <si>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</si>
  <si>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</si>
  <si>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</si>
  <si>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</si>
  <si>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</si>
  <si>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</si>
  <si>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</si>
  <si>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</si>
  <si>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</si>
  <si>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</si>
  <si>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</si>
  <si>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</si>
  <si>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</si>
  <si>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</si>
  <si>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</si>
  <si>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</si>
  <si>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</si>
  <si>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</si>
  <si>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</si>
  <si>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</si>
  <si>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</si>
  <si>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</si>
  <si>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</si>
  <si>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</si>
  <si>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</si>
  <si>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</si>
  <si>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</si>
  <si>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</si>
  <si>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</si>
  <si>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</si>
  <si>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</si>
  <si>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</si>
  <si>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</si>
  <si>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</si>
  <si>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</si>
  <si>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</si>
  <si>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</si>
  <si>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</si>
  <si>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</si>
  <si>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</si>
  <si>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</si>
  <si>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</si>
  <si>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</si>
  <si>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</si>
  <si>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</si>
  <si>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</si>
  <si>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</si>
  <si>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</si>
  <si>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</si>
  <si>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</si>
  <si>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</si>
  <si>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</si>
  <si>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</si>
  <si>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</si>
  <si>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</si>
  <si>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</si>
  <si>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</si>
  <si>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</si>
  <si>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</si>
  <si>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</si>
  <si>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</si>
  <si>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</si>
  <si>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</si>
  <si>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</si>
  <si>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</si>
  <si>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</si>
  <si>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</si>
  <si>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</si>
  <si>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</si>
  <si>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</si>
  <si>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</si>
  <si>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</si>
  <si>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</si>
  <si>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</si>
  <si>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</si>
  <si>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</si>
  <si>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</si>
  <si>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</si>
  <si>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</si>
  <si>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</si>
  <si>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</si>
  <si>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</si>
  <si>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</si>
  <si>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</si>
  <si>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</si>
  <si>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</si>
  <si>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</si>
  <si>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</si>
  <si>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</si>
  <si>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</si>
  <si>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</si>
  <si>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</si>
  <si>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</si>
  <si>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</si>
  <si>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</si>
  <si>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</si>
  <si>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</si>
  <si>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</si>
  <si>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</si>
  <si>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</si>
  <si>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</si>
  <si>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</si>
  <si>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</si>
  <si>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</si>
  <si>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</si>
  <si>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</si>
  <si>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</si>
  <si>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</si>
  <si>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</si>
  <si>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</si>
  <si>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</si>
  <si>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</si>
  <si>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</si>
  <si>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</si>
  <si>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</si>
  <si>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</si>
  <si>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</si>
  <si>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</si>
  <si>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</si>
  <si>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</si>
  <si>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</si>
  <si>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</si>
  <si>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</si>
  <si>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</si>
  <si>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</si>
  <si>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</si>
  <si>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</si>
  <si>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</si>
  <si>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</si>
  <si>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</si>
  <si>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</si>
  <si>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</si>
  <si>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</si>
  <si>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</si>
  <si>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</si>
  <si>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</si>
  <si>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</si>
  <si>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</si>
  <si>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</si>
  <si>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</si>
  <si>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</si>
  <si>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</si>
  <si>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</si>
  <si>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</si>
  <si>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</si>
  <si>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</si>
  <si>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</si>
  <si>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</si>
  <si>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</si>
  <si>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</si>
  <si>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</si>
  <si>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</si>
  <si>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</si>
  <si>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</si>
  <si>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</si>
  <si>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</si>
  <si>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</si>
  <si>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</si>
  <si>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</si>
  <si>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</si>
  <si>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</si>
  <si>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</si>
  <si>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</si>
  <si>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</si>
  <si>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</si>
  <si>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</si>
  <si>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</si>
  <si>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</si>
  <si>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</si>
  <si>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</si>
  <si>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</si>
  <si>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</si>
  <si>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</si>
  <si>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</si>
  <si>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</si>
  <si>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</si>
  <si>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</si>
  <si>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</si>
  <si>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</si>
  <si>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</si>
  <si>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</si>
  <si>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</si>
  <si>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</si>
  <si>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</si>
  <si>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</si>
  <si>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</si>
  <si>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</si>
  <si>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</si>
  <si>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</si>
  <si>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</si>
  <si>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</si>
  <si>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</si>
  <si>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</si>
  <si>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</si>
  <si>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</si>
  <si>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</si>
  <si>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</si>
  <si>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</si>
  <si>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</si>
  <si>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</si>
  <si>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</si>
  <si>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</si>
  <si>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</si>
  <si>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</si>
  <si>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</si>
  <si>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</si>
  <si>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</si>
  <si>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</si>
  <si>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</si>
  <si>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</si>
  <si>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</si>
  <si>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</si>
  <si>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</si>
  <si>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</si>
  <si>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</si>
  <si>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</si>
  <si>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</si>
  <si>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</si>
  <si>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</si>
  <si>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</si>
  <si>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</si>
  <si>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</si>
  <si>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</si>
  <si>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</si>
  <si>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</si>
  <si>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</si>
  <si>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</si>
  <si>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</si>
  <si>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</si>
  <si>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</si>
  <si>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</si>
  <si>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</si>
  <si>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</si>
  <si>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</si>
  <si>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</si>
  <si>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</si>
  <si>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</si>
  <si>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</si>
  <si>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</si>
  <si>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</si>
  <si>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</si>
  <si>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</si>
  <si>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</si>
  <si>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</si>
  <si>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</si>
  <si>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</si>
  <si>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</si>
  <si>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</si>
  <si>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</si>
  <si>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</si>
  <si>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</si>
  <si>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</si>
  <si>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</si>
  <si>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</si>
  <si>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</si>
  <si>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</si>
  <si>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</si>
  <si>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</si>
  <si>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</si>
  <si>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</si>
  <si>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</si>
  <si>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</si>
  <si>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</si>
  <si>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</si>
  <si>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</si>
  <si>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</si>
  <si>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</si>
  <si>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</si>
  <si>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</si>
  <si>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</si>
  <si>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</si>
  <si>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</si>
  <si>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</si>
  <si>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</si>
  <si>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</si>
  <si>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</si>
  <si>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</si>
  <si>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</si>
  <si>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</si>
  <si>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</si>
  <si>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</si>
  <si>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</si>
  <si>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</si>
  <si>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</si>
  <si>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</si>
  <si>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</si>
  <si>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</si>
  <si>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</si>
  <si>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</si>
  <si>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</si>
  <si>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</si>
  <si>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</si>
  <si>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</si>
  <si>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</si>
  <si>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</si>
  <si>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</si>
  <si>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</si>
  <si>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</si>
  <si>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</si>
  <si>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</si>
  <si>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</si>
  <si>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</si>
  <si>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</si>
  <si>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</si>
  <si>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</si>
  <si>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</si>
  <si>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</si>
  <si>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</si>
  <si>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</si>
  <si>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</si>
  <si>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</si>
  <si>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</si>
  <si>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</si>
  <si>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</si>
  <si>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</si>
  <si>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</si>
  <si>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</si>
  <si>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</si>
  <si>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</si>
  <si>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</si>
  <si>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</si>
  <si>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</si>
  <si>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</si>
  <si>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</si>
  <si>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</si>
  <si>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</si>
  <si>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</si>
  <si>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</si>
  <si>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</si>
  <si>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</si>
  <si>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</si>
  <si>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</si>
  <si>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</si>
  <si>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</si>
  <si>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</si>
  <si>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</si>
  <si>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</si>
  <si>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</si>
  <si>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</si>
  <si>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</si>
  <si>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</si>
  <si>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</si>
  <si>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</si>
  <si>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</si>
  <si>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</si>
  <si>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</si>
  <si>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</si>
  <si>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</si>
  <si>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</si>
  <si>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</si>
  <si>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</si>
  <si>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</si>
  <si>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</si>
  <si>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</si>
  <si>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</si>
  <si>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</si>
  <si>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</si>
  <si>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</si>
  <si>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</si>
  <si>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</si>
  <si>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</si>
  <si>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</si>
  <si>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</si>
  <si>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</si>
  <si>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</si>
  <si>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</si>
  <si>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</si>
  <si>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</si>
  <si>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</si>
  <si>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</si>
  <si>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</si>
  <si>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</si>
  <si>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</si>
  <si>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</si>
  <si>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</si>
  <si>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</si>
  <si>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</si>
  <si>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</si>
  <si>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</si>
  <si>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</si>
  <si>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</si>
  <si>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</si>
  <si>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</si>
  <si>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</si>
  <si>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</si>
  <si>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</si>
  <si>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</si>
  <si>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</si>
  <si>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</si>
  <si>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</si>
  <si>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</si>
  <si>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</si>
  <si>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</si>
  <si>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</si>
  <si>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</si>
  <si>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</si>
  <si>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</si>
  <si>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</si>
  <si>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</si>
  <si>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</si>
  <si>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</si>
  <si>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</si>
  <si>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</si>
  <si>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</si>
  <si>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</si>
  <si>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</si>
  <si>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</si>
  <si>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</si>
  <si>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</si>
  <si>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</si>
  <si>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</si>
  <si>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</si>
  <si>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</si>
  <si>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</si>
  <si>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</si>
  <si>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</si>
  <si>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</si>
  <si>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</si>
  <si>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</si>
  <si>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</si>
  <si>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</si>
  <si>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</si>
  <si>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</si>
  <si>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</si>
  <si>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</si>
  <si>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</si>
  <si>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</si>
  <si>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</si>
  <si>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</si>
  <si>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</si>
  <si>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</si>
  <si>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</si>
  <si>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</si>
  <si>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</si>
  <si>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</si>
  <si>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</si>
  <si>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</si>
  <si>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</si>
  <si>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</si>
  <si>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</si>
  <si>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</si>
  <si>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</si>
  <si>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</si>
  <si>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</si>
  <si>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</si>
  <si>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</si>
  <si>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</si>
  <si>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</si>
  <si>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</si>
  <si>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</si>
  <si>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</si>
  <si>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</si>
  <si>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</si>
  <si>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</si>
  <si>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</si>
  <si>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</si>
  <si>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</si>
  <si>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</si>
  <si>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</si>
  <si>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</si>
  <si>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</si>
  <si>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</si>
  <si>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</si>
  <si>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</si>
  <si>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</si>
  <si>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</si>
  <si>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</si>
  <si>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</si>
  <si>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</si>
  <si>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</si>
  <si>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</si>
  <si>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</si>
  <si>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</si>
  <si>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</si>
  <si>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</si>
  <si>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</si>
  <si>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</si>
  <si>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</si>
  <si>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</si>
  <si>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</si>
  <si>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</si>
  <si>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</si>
  <si>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</si>
  <si>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</si>
  <si>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</si>
  <si>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</si>
  <si>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</si>
  <si>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</si>
  <si>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</si>
  <si>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</si>
  <si>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</si>
  <si>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</si>
  <si>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</si>
  <si>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</si>
  <si>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</si>
  <si>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</si>
  <si>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</si>
  <si>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</si>
  <si>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</si>
  <si>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</si>
  <si>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</si>
  <si>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</si>
  <si>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</si>
  <si>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</si>
  <si>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</si>
  <si>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</si>
  <si>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</si>
  <si>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</si>
  <si>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</si>
  <si>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</si>
  <si>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</si>
  <si>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</si>
  <si>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</si>
  <si>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</si>
  <si>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</si>
  <si>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</si>
  <si>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</si>
  <si>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</si>
  <si>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</si>
  <si>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</si>
  <si>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</si>
  <si>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</si>
  <si>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</si>
  <si>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</si>
  <si>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</si>
  <si>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</si>
  <si>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</si>
  <si>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</si>
  <si>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</si>
  <si>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</si>
  <si>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</si>
  <si>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</si>
  <si>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</si>
  <si>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</si>
  <si>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</si>
  <si>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</si>
  <si>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</si>
  <si>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</si>
  <si>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</si>
  <si>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</si>
  <si>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</si>
  <si>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</si>
  <si>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</si>
  <si>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</si>
  <si>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</si>
  <si>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</si>
  <si>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</si>
  <si>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</si>
  <si>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</si>
  <si>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</si>
  <si>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</si>
  <si>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</si>
  <si>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</si>
  <si>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</si>
  <si>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</si>
  <si>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</si>
  <si>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</si>
  <si>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</si>
  <si>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</si>
  <si>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</si>
  <si>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</si>
  <si>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</si>
  <si>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</si>
  <si>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</si>
  <si>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</si>
  <si>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</si>
  <si>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</si>
  <si>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</si>
  <si>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</si>
  <si>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</si>
  <si>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</si>
  <si>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</si>
  <si>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</si>
  <si>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</si>
  <si>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</si>
  <si>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</si>
  <si>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</si>
  <si>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</si>
  <si>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</si>
  <si>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</si>
  <si>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</si>
  <si>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</si>
  <si>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</si>
  <si>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</si>
  <si>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</si>
  <si>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</si>
  <si>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</si>
  <si>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</si>
  <si>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</si>
  <si>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</si>
  <si>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</si>
  <si>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</si>
  <si>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</si>
  <si>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</si>
  <si>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</si>
  <si>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</si>
  <si>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</si>
  <si>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</si>
  <si>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</si>
  <si>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</si>
  <si>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</si>
  <si>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</si>
  <si>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</si>
  <si>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</si>
  <si>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</si>
  <si>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</si>
  <si>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</si>
  <si>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</si>
  <si>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</si>
  <si>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</si>
  <si>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</si>
  <si>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</si>
  <si>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</si>
  <si>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</si>
  <si>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</si>
  <si>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</si>
  <si>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</si>
  <si>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</si>
  <si>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</si>
  <si>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</si>
  <si>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</si>
  <si>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</si>
  <si>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</si>
  <si>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</si>
  <si>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</si>
  <si>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</si>
  <si>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</si>
  <si>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</si>
  <si>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</si>
  <si>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</si>
  <si>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</si>
  <si>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</si>
  <si>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</si>
  <si>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</si>
  <si>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</si>
  <si>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</si>
  <si>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</si>
  <si>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</si>
  <si>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</si>
  <si>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</si>
  <si>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</si>
  <si>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</si>
  <si>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</si>
  <si>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</si>
  <si>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</si>
  <si>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</si>
  <si>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</si>
  <si>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</si>
  <si>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</si>
  <si>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</si>
  <si>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</si>
  <si>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</si>
  <si>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</si>
  <si>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</si>
  <si>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</si>
  <si>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</si>
  <si>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</si>
  <si>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</si>
  <si>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</si>
  <si>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</si>
  <si>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</si>
  <si>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</si>
  <si>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</si>
  <si>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</si>
  <si>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</si>
  <si>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</si>
  <si>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</si>
  <si>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</si>
  <si>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</si>
  <si>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</si>
  <si>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</si>
  <si>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</si>
  <si>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</si>
  <si>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</si>
  <si>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</si>
  <si>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</si>
  <si>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</si>
  <si>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</si>
  <si>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</si>
  <si>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</si>
  <si>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</si>
  <si>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</si>
  <si>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</si>
  <si>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</si>
  <si>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</si>
  <si>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</si>
  <si>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</si>
  <si>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</si>
  <si>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</si>
  <si>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</si>
  <si>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</si>
  <si>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</si>
  <si>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</si>
  <si>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</si>
  <si>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</si>
  <si>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</si>
  <si>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</si>
  <si>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</si>
  <si>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</si>
  <si>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</si>
  <si>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</si>
  <si>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</si>
  <si>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</si>
  <si>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</si>
  <si>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</si>
  <si>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</si>
  <si>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</si>
  <si>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</si>
  <si>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</si>
  <si>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</si>
  <si>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</si>
  <si>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</si>
  <si>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</si>
  <si>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</si>
  <si>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</si>
  <si>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</si>
  <si>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</si>
  <si>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</si>
  <si>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</si>
  <si>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</si>
  <si>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</si>
  <si>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</si>
  <si>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</si>
  <si>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</si>
  <si>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</si>
  <si>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</si>
  <si>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</si>
  <si>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</si>
  <si>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</si>
  <si>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</si>
  <si>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</si>
  <si>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</si>
  <si>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</si>
  <si>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</si>
  <si>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</si>
  <si>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</si>
  <si>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</si>
  <si>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</si>
  <si>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</si>
  <si>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</si>
  <si>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</si>
  <si>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</si>
  <si>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</si>
  <si>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</si>
  <si>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</si>
  <si>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</si>
  <si>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</si>
  <si>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</si>
  <si>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</si>
  <si>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</si>
  <si>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</si>
  <si>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</si>
  <si>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</si>
  <si>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</si>
  <si>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</si>
  <si>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</si>
  <si>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</si>
  <si>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</si>
  <si>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</si>
  <si>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</si>
  <si>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</si>
  <si>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</si>
  <si>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</si>
  <si>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</si>
  <si>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</si>
  <si>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</si>
  <si>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</si>
  <si>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</si>
  <si>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</si>
  <si>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</si>
  <si>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</si>
  <si>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</si>
  <si>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</si>
  <si>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</si>
  <si>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</si>
  <si>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</si>
  <si>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</si>
  <si>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</si>
  <si>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</si>
  <si>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</si>
  <si>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</si>
  <si>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</si>
  <si>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</si>
  <si>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</si>
  <si>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</si>
  <si>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</si>
  <si>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</si>
  <si>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</si>
  <si>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</si>
  <si>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</si>
  <si>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</si>
  <si>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</si>
  <si>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</si>
  <si>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</si>
  <si>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</si>
  <si>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</si>
  <si>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</si>
  <si>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</si>
  <si>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</si>
  <si>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</si>
  <si>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</si>
  <si>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</si>
  <si>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</si>
  <si>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</si>
  <si>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</si>
  <si>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</si>
  <si>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</si>
  <si>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</si>
  <si>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</si>
  <si>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</si>
  <si>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PCM-20251116-00000242</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</si>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</sst>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314.20957453703886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7.4840740744548384E-2</v>
      </c>
      <c r="H3" s="111">
        <v>45977.077939814815</v>
      </c>
      <c r="I3" s="109" t="str">
        <f>IFERROR(VLOOKUP(D3,DB!A:F,6,0),"")</f>
        <v>Generator-SG</v>
      </c>
      <c r="J3" s="109" t="str">
        <f>IFERROR(VLOOKUP(D3,DB!A:G,7,0),"")</f>
        <v>Good</v>
      </c>
      <c r="K3" s="113" t="s">
        <v>39025</v>
      </c>
      <c r="L3" s="114" t="str">
        <f>IFERROR(VLOOKUP(D3,DB!A:I,9,0),"")</f>
        <v>Latis</v>
      </c>
    </row>
    <row r="4" spans="1:15" ht="15" customHeight="1">
      <c r="A4" s="108" t="s">
        <v>39026</v>
      </c>
      <c r="B4" s="109" t="str">
        <f>IFERROR(VLOOKUP(D4,DB!A:K,11,0),"")</f>
        <v>R1</v>
      </c>
      <c r="C4" s="109">
        <v>1</v>
      </c>
      <c r="D4" s="109" t="s">
        <v>12515</v>
      </c>
      <c r="E4" s="110" t="s">
        <v>39021</v>
      </c>
      <c r="F4" s="111">
        <v>45977.122685185182</v>
      </c>
      <c r="G4" s="112">
        <f t="shared" ca="1" si="0"/>
        <v>3.5315277782501653E-2</v>
      </c>
      <c r="H4" s="111">
        <v>45977.117604166669</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45977.158000462965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45977.158000462965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45977.158000462965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45977.158000462965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45977.158000462965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45977.158000462965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45977.158000462965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45977.158000462965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45977.158000462965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45977.158000462965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45977.158000462965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45977.158000462965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45977.158000462965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45977.158000462965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45977.158000462965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45977.158000462965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45977.158000462965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45977.158000462965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45977.158000462965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45977.158000462965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45977.158000462965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45977.158000462965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45977.158000462965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45977.158000462965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45977.158000462965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45977.158000462965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45977.158000462965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45977.158000462965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45977.158000462965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45977.158000462965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45977.158000462965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45977.158000462965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45977.158000462965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45977.158000462965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45977.158000462965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45977.158000462965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45977.158000462965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45977.158000462965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45977.158000462965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45977.158000462965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45977.158000462965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45977.158000462965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45977.158000462965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45977.158000462965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45977.158000462965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45977.158000462965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45977.158000462965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45977.158000462965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45977.158000462965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45977.158000462965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45977.158000462965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45977.158000462965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45977.158000462965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45977.158000462965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45977.158000462965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45977.158000462965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45977.158000462965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45977.158000462965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45977.158000462965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45977.158000462965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45977.158000462965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45977.158000462965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45977.158000462965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45977.158000462965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45977.158000462965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45977.158000462965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45977.158000462965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45977.158000462965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45977.158000462965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45977.158000462965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45977.158000462965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45977.158000462965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45977.158000462965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45977.158000462965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45977.158000462965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45977.158000462965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45977.158000462965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45977.158000462965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45977.158000462965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45977.158000462965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45977.158000462965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45977.158000462965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45977.158000462965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45977.158000462965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9"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152.15816250000353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0.72165787037374685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39112</v>
      </c>
      <c r="B5" s="18" t="str">
        <f>IFERROR(VLOOKUP(D5,DB!A:K,11,0),"")</f>
        <v>R2</v>
      </c>
      <c r="C5" s="18">
        <v>1</v>
      </c>
      <c r="D5" s="18" t="s">
        <v>38840</v>
      </c>
      <c r="E5" s="103" t="s">
        <v>39021</v>
      </c>
      <c r="F5" s="104">
        <v>45976.723090277781</v>
      </c>
      <c r="G5" s="105">
        <f ca="1">IFERROR(NOW()-F5,"-")</f>
        <v>0.4349101851839805</v>
      </c>
      <c r="H5" s="156">
        <v>45976.715046296296</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4</v>
      </c>
      <c r="D6" s="18" t="s">
        <v>19048</v>
      </c>
      <c r="E6" s="103" t="s">
        <v>39021</v>
      </c>
      <c r="F6" s="104">
        <v>45976.932523148149</v>
      </c>
      <c r="G6" s="105">
        <f ca="1">IFERROR(NOW()-F6,"-")</f>
        <v>0.22547731481608935</v>
      </c>
      <c r="H6" s="156">
        <v>45976.920451388891</v>
      </c>
      <c r="I6" s="18" t="str">
        <f>IFERROR(VLOOKUP(D6,DB!A:F,6,0),"")</f>
        <v>SCECO</v>
      </c>
      <c r="J6" s="18" t="str">
        <f>IFERROR(VLOOKUP(D6,DB!A:G,7,0),"")</f>
        <v>Dead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1</v>
      </c>
      <c r="D7" s="18" t="s">
        <v>25661</v>
      </c>
      <c r="E7" s="103" t="s">
        <v>39021</v>
      </c>
      <c r="F7" s="104">
        <v>45977.018923611111</v>
      </c>
      <c r="G7" s="105">
        <f ca="1">IFERROR(NOW()-F7,"-")</f>
        <v>0.13907685185404262</v>
      </c>
      <c r="H7" s="104">
        <v>45977.014143518521</v>
      </c>
      <c r="I7" s="18" t="str">
        <f>IFERROR(VLOOKUP(D7,DB!A:F,6,0),"")</f>
        <v>Generator-SG</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45977.158000462965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45977.158000462965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45977.158000462965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45977.158000462965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45977.158000462965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45977.158000462965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45977.158000462965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45977.158000462965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45977.158000462965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45977.158000462965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45977.158000462965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45977.158000462965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45977.158000462965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45977.158000462965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45977.158000462965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45977.158000462965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45977.158000462965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45977.158000462965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45977.158000462965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45977.158000462965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45977.158000462965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45977.158000462965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45977.158000462965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45977.158000462965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45977.158000462965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45977.158000462965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45977.158000462965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45977.158000462965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45977.158000462965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45977.158000462965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45977.158000462965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45977.158000462965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45977.158000462965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45977.158000462965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45977.158000462965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45977.158000462965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45977.158000462965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45977.158000462965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45977.158000462965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45977.158000462965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45977.158000462965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45977.158000462965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45977.158000462965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45977.158000462965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45977.158000462965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45977.158000462965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45977.158000462965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45977.158000462965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45977.158000462965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45977.158000462965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45977.158000462965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45977.158000462965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45977.158000462965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45977.158000462965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45977.158000462965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45977.158000462965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45977.158000462965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45977.158000462965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45977.158000462965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45977.158000462965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45977.158000462965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45977.158000462965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45977.158000462965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45977.158000462965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45977.158000462965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45977.158000462965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45977.158000462965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45977.158000462965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45977.158000462965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45977.158000462965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45977.158000462965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45977.158000462965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45977.158000462965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45977.158000462965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45977.158000462965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45977.158000462965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45977.158000462965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45977.158000462965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45977.158000462965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45977.158000462965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45977.158000462965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45977.158000462965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45977.158000462965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45977.158000462965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45977.158000462965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45977.158000462965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45977.158000462965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45977.158000462965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45977.158000462965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45977.158000462965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45977.158000462965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45977.158000462965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45977.158000462965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45977.158000462965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45977.158000462965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45977.158000462965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45977.158000462965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45977.158000462965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45977.158000462965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45977.158000462965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45977.158000462965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45977.158000462965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45977.158000462965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45977.158000462965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45977.158000462965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45977.158000462965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45977.158000462965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45977.158000462965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45977.158000462965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45977.158000462965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45977.158000462965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45977.158000462965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45977.158000462965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45977.158000462965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45977.158000462965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45977.158000462965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45977.158000462965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45977.158000462965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45977.158000462965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45977.158000462965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45977.158000462965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45977.158000462965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45977.158000462965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45977.158000462965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45977.158000462965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45977.158000462965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45977.158000462965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45977.158000462965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45977.158000462965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45977.158000462965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45977.158000462965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45977.158000462965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45977.158000462965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45977.158000462965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45977.158000462965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45977.158000462965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45977.158000462965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45977.158000462965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45977.158000462965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45977.158000462965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45977.158000462965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45977.158000462965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45977.158000462965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45977.158000462965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45977.158000462965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45977.158000462965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45977.158000462965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45977.158000462965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45977.158000462965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45977.158000462965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45977.158000462965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45977.158000462965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45977.158000462965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45977.158000462965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45977.158000462965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45977.158000462965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45977.158000462965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45977.158000462965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45977.158000462965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45977.158000462965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45977.158000462965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45977.158000462965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45977.158000462965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45977.158000462965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45977.158000462965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45977.158000462965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45977.158000462965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45977.158000462965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45977.158000462965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45977.158000462965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45977.158000462965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45977.158000462965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45977.158000462965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45977.158000462965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45977.158000462965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45977.158000462965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45977.158000462965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45977.158000462965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45977.158000462965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45977.158000462965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45977.158000462965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45977.158000462965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45977.158000462965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45977.158000462965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45977.158000462965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45977.158000462965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45977.158000462965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45977.158000462965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45977.158000462965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45977.158000462965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45977.158000462965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45977.158000462965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45977.158000462965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45977.158000462965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45977.158000462965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45977.158000462965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45977.158000462965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45977.158000462965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45977.158000462965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45977.158000462965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45977.158000462965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45977.158000462965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45977.158000462965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45977.158000462965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45977.158000462965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45977.158000462965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45977.158000462965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45977.158000462965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45977.158000462965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45977.158000462965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45977.158000462965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45977.158000462965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45977.158000462965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45977.158000462965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45977.158000462965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45977.158000462965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45977.158000462965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45977.158000462965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45977.158000462965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45977.158000462965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45977.158000462965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45977.158000462965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45977.158000462965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45977.158000462965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45977.158000462965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45977.158000462965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45977.158000462965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45977.158000462965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45977.158000462965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45977.158000462965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45977.158000462965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45977.158000462965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45977.158000462965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45977.158000462965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45977.158000462965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45977.158000462965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45977.158000462965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45977.158000462965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45977.158000462965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45977.158000462965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45977.158000462965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45977.158000462965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45977.158000462965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45977.158000462965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45977.158000462965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45977.158000462965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45977.158000462965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45977.158000462965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45977.158000462965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45977.158000462965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45977.158000462965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45977.158000462965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45977.158000462965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45977.158000462965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45977.158000462965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45977.158000462965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45977.158000462965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45977.158000462965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45977.158000462965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45977.158000462965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45977.158000462965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45977.158000462965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45977.158000462965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45977.158000462965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45977.158000462965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45977.158000462965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45977.158000462965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45977.158000462965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45977.158000462965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45977.158000462965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45977.158000462965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45977.158000462965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45977.158000462965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45977.158000462965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45977.158000462965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45977.158000462965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45977.158000462965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45977.158000462965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45977.158000462965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45977.158000462965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45977.158000462965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45977.158000462965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45977.158000462965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45977.158000462965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45977.158000462965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45977.158000462965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45977.158000462965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45977.158000462965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45977.158000462965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45977.158000462965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45977.158000462965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45977.158000462965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45977.158000462965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45977.158000462965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45977.158000462965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45977.158000462965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45977.158000462965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45977.158000462965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45977.158000462965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45977.158000462965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45977.158000462965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45977.158000462965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45977.158000462965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45977.158000462965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45977.158000462965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45977.158000462965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45977.158000462965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45977.158000462965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45977.158000462965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45977.158000462965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45977.158000462965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45977.158000462965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45977.158000462965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45977.158000462965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45977.158000462965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45977.158000462965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45977.158000462965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45977.158000462965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45977.158000462965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45977.158000462965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45977.158000462965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45977.158000462965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45977.158000462965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45977.158000462965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45977.158000462965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45977.158000462965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45977.158000462965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45977.158000462965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45977.158000462965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45977.158000462965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45977.158000462965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45977.158000462965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45977.158000462965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45977.158000462965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45977.158000462965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45977.158000462965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45977.158000462965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45977.158000462965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45977.158000462965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45977.158000462965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45977.158000462965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45977.158000462965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45977.158000462965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45977.158000462965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45977.158000462965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45977.158000462965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45977.158000462965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45977.158000462965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45977.158000462965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45977.158000462965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45977.158000462965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45977.158000462965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45977.158000462965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45977.158000462965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45977.158000462965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45977.158000462965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45977.158000462965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45977.158000462965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45977.158000462965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45977.158000462965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45977.158000462965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45977.158000462965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45977.158000462965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45977.158000462965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45977.158000462965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45977.158000462965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45977.158000462965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45977.158000462965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45977.158000462965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45977.158000462965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45977.158000462965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45977.158000462965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45977.158000462965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45977.158000462965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45977.158000462965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45977.158000462965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45977.158000462965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45977.158000462965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45977.158000462965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45977.158000462965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45977.158000462965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45977.158000462965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45977.158000462965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45977.158000462965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45977.158000462965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45977.158000462965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45977.158000462965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45977.158000462965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45977.158000462965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45977.158000462965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45977.158000462965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45977.158000462965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45977.158000462965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45977.158000462965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45977.158000462965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45977.158000462965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45977.158000462965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45977.158000462965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45977.158000462965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45977.158000462965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45977.158000462965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45977.158000462965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45977.158000462965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45977.158000462965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45977.158000462965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45977.158000462965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45977.158000462965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45977.158000462965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45977.158000462965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45977.158000462965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45977.158000462965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45977.158000462965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45977.158000462965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45977.158000462965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45977.158000462965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45977.158000462965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45977.158000462965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45977.158000462965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45977.158000462965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45977.158000462965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45977.158000462965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45977.158000462965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45977.158000462965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45977.158000462965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45977.158000462965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45977.158000462965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45977.158000462965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45977.158000462965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45977.158000462965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45977.158000462965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45977.158000462965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45977.158000462965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45977.158000462965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45977.158000462965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45977.158000462965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45977.158000462965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45977.158000462965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45977.158000462965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45977.158000462965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45977.158000462965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45977.158000462965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45977.158000462965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45977.158000462965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45977.158000462965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45977.158000462965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45977.158000462965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45977.158000462965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45977.158000462965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45977.158000462965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45977.158000462965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45977.158000462965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45977.158000462965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45977.158000462965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45977.158000462965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45977.158000462965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45977.158000462965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45977.158000462965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45977.158000462965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45977.158000462965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45977.158000462965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45977.158000462965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45977.158000462965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45977.158000462965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45977.158000462965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45977.158000462965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45977.158000462965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45977.158000462965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45977.158000462965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45977.158000462965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45977.158000462965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45977.158000462965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45977.158000462965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45977.158000462965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45977.158000462965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45977.158000462965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45977.158000462965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45977.158000462965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45977.158000462965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45977.158000462965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45977.158000462965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45977.158000462965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45977.158000462965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45977.158000462965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45977.158000462965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45977.158000462965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45977.158000462965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45977.158000462965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45977.158000462965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45977.158000462965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45977.158000462965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45977.158000462965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45977.158000462965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45977.158000462965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45977.158000462965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45977.158000462965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45977.158000462965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45977.158000462965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45977.158000462965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45977.158000462965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45977.158000462965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45977.158000462965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45977.158000462965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45977.158000462965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45977.158000462965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45977.158000462965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45977.158000462965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45977.158000462965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45977.158000462965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45977.158000462965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45977.158000462965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45977.158000462965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45977.158000462965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45977.158000462965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45977.158000462965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45977.158000462965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45977.158000462965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45977.158000462965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45977.158000462965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45977.158000462965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45977.158000462965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45977.158000462965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45977.158000462965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45977.158000462965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45977.158000462965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45977.158000462965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45977.158000462965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45977.158000462965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45977.158000462965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45977.158000462965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45977.158000462965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45977.158000462965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45977.158000462965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45977.158000462965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45977.158000462965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45977.158000462965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45977.158000462965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45977.158000462965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45977.158000462965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45977.158000462965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45977.158000462965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45977.158000462965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45977.158000462965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45977.158000462965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45977.158000462965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45977.158000462965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45977.158000462965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45977.158000462965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45977.158000462965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45977.158000462965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45977.158000462965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45977.158000462965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45977.158000462965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45977.158000462965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45977.158000462965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45977.158000462965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45977.158000462965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45977.158000462965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45977.158000462965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45977.158000462965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45977.158000462965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45977.158000462965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45977.158000462965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45977.158000462965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45977.158000462965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45977.158000462965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45977.158000462965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45977.158000462965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45977.158000462965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45977.158000462965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45977.158000462965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45977.158000462965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45977.158000462965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45977.158000462965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45977.158000462965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45977.158000462965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45977.158000462965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45977.158000462965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45977.158000462965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45977.158000462965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45977.158000462965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45977.158000462965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45977.158000462965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45977.158000462965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45977.158000462965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45977.158000462965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45977.158000462965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45977.158000462965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45977.158000462965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45977.158000462965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45977.158000462965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45977.158000462965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45977.158000462965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45977.158000462965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45977.158000462965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45977.158000462965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45977.158000462965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45977.158000462965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45977.158000462965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45977.158000462965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45977.158000462965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45977.158000462965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45977.158000462965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45977.158000462965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45977.158000462965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45977.158000462965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45977.158000462965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45977.158000462965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45977.158000462965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45977.158000462965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45977.158000462965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45977.158000462965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45977.158000462965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45977.158000462965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45977.158000462965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45977.158000462965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45977.158000462965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45977.158000462965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45977.158000462965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45977.158000462965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45977.158000462965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45977.158000462965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45977.158000462965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45977.158000462965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45977.158000462965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45977.158000462965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45977.158000462965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45977.158000462965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45977.158000462965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45977.158000462965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45977.158000462965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45977.158000462965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45977.158000462965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45977.158000462965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45977.158000462965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45977.158000462965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45977.158000462965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45977.158000462965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45977.158000462965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45977.158000462965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45977.158000462965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45977.158000462965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45977.158000462965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45977.158000462965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45977.158000462965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45977.158000462965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45977.158000462965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45977.158000462965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45977.158000462965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45977.158000462965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45977.158000462965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45977.158000462965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45977.158000462965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45977.158000462965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45977.158000462965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45977.158000462965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45977.158000462965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45977.158000462965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45977.158000462965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45977.158000462965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45977.158000462965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45977.158000462965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45977.158000462965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45977.158000462965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45977.158000462965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45977.158000462965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45977.158000462965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45977.158000462965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45977.158000462965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45977.158000462965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45977.158000462965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45977.158000462965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45977.158000462965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45977.158000462965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45977.158000462965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45977.158000462965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45977.158000462965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45977.158000462965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45977.158000462965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45977.158000462965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45977.158000462965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45977.158000462965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45977.158000462965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45977.158000462965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45977.158000462965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45977.158000462965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45977.158000462965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45977.158000462965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45977.158000462965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45977.158000462965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45977.158000462965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45977.158000462965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45977.158000462965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45977.158000462965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45977.158000462965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45977.158000462965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45977.158000462965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45977.158000462965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45977.158000462965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45977.158000462965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45977.158000462965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45977.158000462965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45977.158000462965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45977.158000462965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45977.158000462965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45977.158000462965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45977.158000462965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45977.158000462965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45977.158000462965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45977.158000462965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45977.158000462965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45977.158000462965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45977.158000462965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45977.158000462965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45977.158000462965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45977.158000462965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45977.158000462965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45977.158000462965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45977.158000462965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45977.158000462965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45977.158000462965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45977.158000462965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45977.158000462965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45977.158000462965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45977.158000462965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45977.158000462965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45977.158000462965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45977.158000462965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45977.158000462965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45977.158000462965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45977.158000462965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45977.158000462965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45977.158000462965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45977.158000462965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45977.158000462965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45977.158000462965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45977.158000462965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45977.158000462965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45977.158000462965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45977.158000462965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45977.158000462965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45977.158000462965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45977.158000462965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45977.158000462965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45977.158000462965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45977.158000462965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45977.158000462965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45977.158000462965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45977.158000462965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45977.158000462965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45977.158000462965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45977.158000462965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45977.158000462965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45977.158000462965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45977.158000462965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45977.158000462965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45977.158000462965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45977.158000462965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45977.158000462965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45977.158000462965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45977.158000462965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45977.158000462965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45977.158000462965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45977.158000462965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45977.158000462965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45977.158000462965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45977.158000462965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45977.158000462965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45977.158000462965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45977.158000462965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45977.158000462965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45977.158000462965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45977.158000462965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45977.158000462965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45977.158000462965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45977.158000462965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45977.158000462965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45977.158000462965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45977.158000462965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45977.158000462965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45977.158000462965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45977.158000462965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45977.158000462965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45977.158000462965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45977.158000462965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45977.158000462965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45977.158000462965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45977.158000462965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45977.158000462965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45977.158000462965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45977.158000462965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45977.158000462965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45977.158000462965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45977.158000462965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45977.158000462965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45977.158000462965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45977.158000462965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45977.158000462965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45977.158000462965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45977.158000462965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45977.158000462965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45977.158000462965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45977.158000462965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45977.158000462965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45977.158000462965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45977.158000462965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45977.158000462965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45977.158000462965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45977.158000462965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45977.158000462965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45977.158000462965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45977.158000462965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45977.158000462965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45977.158000462965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45977.158000462965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45977.158000462965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45977.158000462965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45977.158000462965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45977.158000462965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45977.158000462965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45977.158000462965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45977.158000462965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45977.158000462965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45977.158000462965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45977.158000462965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45977.158000462965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45977.158000462965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45977.158000462965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45977.158000462965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45977.158000462965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45977.158000462965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45977.158000462965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45977.158000462965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45977.158000462965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45977.158000462965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45977.158000462965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45977.158000462965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45977.158000462965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45977.158000462965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45977.158000462965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45977.158000462965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45977.158000462965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45977.158000462965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45977.158000462965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45977.158000462965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45977.158000462965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45977.158000462965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45977.158000462965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45977.158000462965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45977.158000462965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45977.158000462965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45977.158000462965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45977.158000462965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45977.158000462965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45977.158000462965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45977.158000462965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45977.158000462965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45977.158000462965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45977.158000462965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45977.158000462965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45977.158000462965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45977.158000462965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45977.158000462965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45977.158000462965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45977.158000462965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45977.158000462965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45977.158000462965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45977.158000462965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45977.158000462965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45977.158000462965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45977.158000462965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45977.158000462965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45977.158000462965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45977.158000462965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45977.158000462965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45977.158000462965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45977.158000462965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45977.158000462965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45977.158000462965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45977.158000462965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45977.158000462965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45977.158000462965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45977.158000462965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45977.158000462965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45977.158000462965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45977.158000462965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45977.158000462965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45977.158000462965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45977.158000462965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45977.158000462965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45977.158000462965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45977.158000462965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45977.158000462965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45977.158000462965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45977.158000462965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45977.158000462965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45977.158000462965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45977.158000462965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45977.158000462965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45977.158000462965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45977.158000462965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45977.158000462965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45977.158000462965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45977.158000462965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45977.158000462965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45977.158000462965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45977.158000462965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45977.158000462965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45977.158000462965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45977.158000462965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45977.158000462965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45977.158000462965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45977.158000462965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45977.158000462965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45977.158000462965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45977.158000462965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45977.158000462965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45977.158000462965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45977.158000462965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45977.158000462965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45977.158000462965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45977.158000462965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45977.158000462965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45977.158000462965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45977.158000462965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45977.158000462965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45977.158000462965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45977.158000462965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45977.158000462965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45977.158000462965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45977.158000462965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45977.158000462965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45977.158000462965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45977.158000462965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45977.158000462965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45977.158000462965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45977.158000462965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45977.158000462965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45977.158000462965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45977.158000462965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45977.158000462965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45977.158000462965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45977.158000462965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45977.158000462965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45977.158000462965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45977.158000462965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45977.158000462965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45977.158000462965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45977.158000462965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45977.158000462965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45977.158000462965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45977.158000462965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45977.158000462965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45977.158000462965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45977.158000462965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45977.158000462965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45977.158000462965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45977.158000462965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45977.158000462965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45977.158000462965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45977.158000462965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45977.158000462965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45977.158000462965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45977.158000462965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45977.158000462965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45977.158000462965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45977.158000462965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45977.158000462965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45977.158000462965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45977.158000462965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45977.158000462965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45977.158000462965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45977.158000462965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45977.158000462965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45977.158000462965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45977.158000462965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45977.158000462965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45977.158000462965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45977.158000462965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45977.158000462965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45977.158000462965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45977.158000462965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45977.158000462965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45977.158000462965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45977.158000462965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45977.158000462965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45977.158000462965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45977.158000462965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45977.158000462965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45977.158000462965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45977.158000462965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45977.158000462965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45977.158000462965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45977.158000462965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45977.158000462965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45977.158000462965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45977.158000462965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45977.158000462965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45977.158000462965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45977.158000462965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45977.158000462965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45977.158000462965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45977.158000462965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45977.158000462965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45977.158000462965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45977.158000462965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45977.158000462965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45977.158000462965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45977.158000462965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45977.158000462965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45977.158000462965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45977.158000462965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45977.158000462965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45977.158000462965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273.6772828703688</v>
      </c>
      <c r="H2" s="96">
        <v>45703.474768518521</v>
      </c>
      <c r="I2" s="96" t="str">
        <f>IFERROR(VLOOKUP(D2,DB!A:F,6,0),"")</f>
        <v>SCECO</v>
      </c>
      <c r="J2" s="96" t="str">
        <f>IFERROR(VLOOKUP(D2,DB!A:G,7,0),"")</f>
        <v>Dead</v>
      </c>
      <c r="K2" s="98" t="s">
        <v>39119</v>
      </c>
      <c r="L2" s="92" t="str">
        <f>IFERROR(VLOOKUP(D2,DB!A:I,9,0),"")</f>
        <v>Latis</v>
      </c>
    </row>
    <row r="3" spans="1:16" ht="15" customHeight="1">
      <c r="A3" s="135" t="s">
        <v>39120</v>
      </c>
      <c r="B3" s="135" t="str">
        <f>IFERROR(VLOOKUP(D3,DB!A:K,11,0),"")</f>
        <v>R4</v>
      </c>
      <c r="C3" s="94">
        <v>1</v>
      </c>
      <c r="D3" s="92" t="s">
        <v>34317</v>
      </c>
      <c r="E3" s="95" t="s">
        <v>39021</v>
      </c>
      <c r="F3" s="96">
        <v>45976.589108796295</v>
      </c>
      <c r="G3" s="97">
        <f ca="1">IFERROR(NOW()-F3,"")</f>
        <v>0.56889166666951496</v>
      </c>
      <c r="H3" s="96">
        <v>45976.583136574074</v>
      </c>
      <c r="I3" s="135" t="str">
        <f>IFERROR(VLOOKUP(D3,DB!A:F,6,0),"")</f>
        <v>SCECO</v>
      </c>
      <c r="J3" s="135" t="str">
        <f>IFERROR(VLOOKUP(D3,DB!A:G,7,0),"")</f>
        <v>Dead</v>
      </c>
      <c r="K3" s="98" t="s">
        <v>39121</v>
      </c>
      <c r="L3" s="92" t="str">
        <f>IFERROR(VLOOKUP(D3,DB!A:I,9,0),"")</f>
        <v>Latis</v>
      </c>
    </row>
    <row r="4" spans="1:16" ht="15" customHeight="1">
      <c r="A4" s="135" t="s">
        <v>39122</v>
      </c>
      <c r="B4" s="135" t="str">
        <f>IFERROR(VLOOKUP(D4,DB!A:K,11,0),"")</f>
        <v>R4</v>
      </c>
      <c r="C4" s="94">
        <v>1</v>
      </c>
      <c r="D4" s="92" t="s">
        <v>36293</v>
      </c>
      <c r="E4" s="95" t="s">
        <v>39021</v>
      </c>
      <c r="F4" s="96">
        <v>45976.786273148151</v>
      </c>
      <c r="G4" s="97">
        <f ca="1">IFERROR(NOW()-F4,"")</f>
        <v>0.37172731481405208</v>
      </c>
      <c r="H4" s="96">
        <v>45976.780682870369</v>
      </c>
      <c r="I4" s="135" t="str">
        <f>IFERROR(VLOOKUP(D4,DB!A:F,6,0),"")</f>
        <v>Generator-SG</v>
      </c>
      <c r="J4" s="135" t="str">
        <f>IFERROR(VLOOKUP(D4,DB!A:G,7,0),"")</f>
        <v>No BB Shifted</v>
      </c>
      <c r="K4" s="98" t="s">
        <v>39123</v>
      </c>
      <c r="L4" s="92" t="str">
        <f>IFERROR(VLOOKUP(D4,DB!A:I,9,0),"")</f>
        <v>Latis</v>
      </c>
    </row>
    <row r="5" spans="1:16" ht="15" customHeight="1">
      <c r="A5" s="135" t="s">
        <v>39124</v>
      </c>
      <c r="B5" s="135" t="str">
        <f>IFERROR(VLOOKUP(D5,DB!A:K,11,0),"")</f>
        <v>R4</v>
      </c>
      <c r="C5" s="94">
        <v>1</v>
      </c>
      <c r="D5" s="92" t="s">
        <v>36693</v>
      </c>
      <c r="E5" s="95" t="s">
        <v>39021</v>
      </c>
      <c r="F5" s="96">
        <v>45977.092916666668</v>
      </c>
      <c r="G5" s="97">
        <f ca="1">IFERROR(NOW()-F5,"")</f>
        <v>6.5083796296676155E-2</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45977.158000462965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45977.158000462965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45977.158000462965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45977.158000462965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45977.158000462965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45977.158000462965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45977.158000462965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45977.158000462965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45977.158000462965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45977.158000462965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45977.158000462965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45977.158000462965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45977.158000462965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45977.158000462965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45977.158000462965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45977.158000462965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45977.158000462965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45977.158000462965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45977.158000462965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45977.158000462965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45977.158000462965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45977.158000462965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45977.158000462965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45977.158000462965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45977.158000462965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45977.158000462965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45977.158000462965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45977.158000462965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45977.158000462965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45977.158000462965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45977.158000462965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45977.158000462965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45977.158000462965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45977.158000462965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45977.158000462965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45977.158000462965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45977.158000462965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45977.158000462965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45977.158000462965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45977.158000462965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45977.158000462965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45977.158000462965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45977.158000462965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45977.158000462965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45977.158000462965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45977.158000462965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45977.158000462965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45977.158000462965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45977.158000462965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45977.158000462965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45977.158000462965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45977.158000462965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45977.158000462965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45977.158000462965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45977.158000462965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45977.158000462965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45977.158000462965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45977.158000462965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45977.158000462965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45977.158000462965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45977.158000462965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45977.158000462965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45977.158000462965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45977.158000462965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45977.158000462965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45977.158000462965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45977.158000462965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45977.158000462965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45977.158000462965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45977.158000462965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45977.158000462965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45977.158000462965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45977.158000462965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45977.158000462965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45977.158000462965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45977.158000462965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45977.158000462965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85.325940277776681</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50.969123148148356</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28.496889351852587</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c r="D6" s="124" t="s">
        <v>33027</v>
      </c>
      <c r="E6" s="124" t="s">
        <v>39021</v>
      </c>
      <c r="F6" s="158">
        <v>45977.009479166663</v>
      </c>
      <c r="G6" s="126">
        <f t="shared" ref="G6:G31" ca="1" si="2">IFERROR(NOW()-F6,"")</f>
        <v>0.14852129630162381</v>
      </c>
      <c r="H6" s="158">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
      </c>
      <c r="C7" s="124"/>
      <c r="D7" s="124"/>
      <c r="E7" s="124"/>
      <c r="F7" s="124"/>
      <c r="G7" s="126">
        <f t="shared" ca="1" si="2"/>
        <v>45977.158000462965</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45977.158000462965</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45977.158000462965</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45977.158000462965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45977.158000462965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45977.158000462965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45977.158000462965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45977.158000462965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45977.158000462965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45977.158000462965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45977.158000462965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45977.158000462965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45977.158000462965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45977.158000462965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45977.158000462965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45977.158000462965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45977.158000462965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45977.158000462965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45977.158000462965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45977.158000462965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45977.158000462965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45977.158000462965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45977.158000462965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45977.158000462965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45977.158000462965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45977.158000462965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45977.158000462965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45977.158000462965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45977.158000462965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45977.158000462965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45977.158000462965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45977.158000462965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45977.158000462965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45977.158000462965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45977.158000462965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45977.158000462965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45977.158000462965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45977.158000462965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45977.158000462965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45977.158000462965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45977.158000462965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45977.158000462965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45977.158000462965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45977.158000462965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45977.158000462965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45977.158000462965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45977.158000462965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45977.158000462965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45977.158000462965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45977.158000462965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45977.158000462965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45977.158000462965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45977.158000462965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45977.158000462965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45977.158000462965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45977.158000462965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45977.158000462965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45977.158000462965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45977.158000462965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45977.158000462965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45977.158000462965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45977.158000462965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45977.158000462965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45977.158000462965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45977.158000462965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45977.158000462965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45977.158000462965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45977.158000462965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45977.158000462965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45977.158000462965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45977.158000462965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45977.158000462965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45977.158000462965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45977.158000462965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45977.158000462965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45977.158000462965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45977.158000462965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45977.158000462965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45977.158000462965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45977.158000462965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45977.158000462965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45977.158000462965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45977.158000462965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45977.158000462965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45977.158000462965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45977.158000462965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45977.158000462965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45977.158000462965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45977.158000462965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45977.158000462965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45977.158000462965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45977.158000462965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45977.158000462965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45977.158000462965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45977.158000462965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45977.158000462965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45977.158000462965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45977.158000462965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45977.158000462965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45977.158000462965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45977.158000462965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45977.158000462965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45977.158000462965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45977.158000462965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45977.158000462965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45977.158000462965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45977.158000462965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45977.158000462965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45977.158000462965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45977.158000462965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45977.158000462965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45977.158000462965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45977.158000462965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45977.158000462965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45977.158000462965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45977.158000462965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45977.158000462965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45977.158000462965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45977.158000462965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45977.158000462965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45977.158000462965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45977.158000462965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45977.158000462965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45977.158000462965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45977.158000462965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45977.158000462965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45977.158000462965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45977.158000462965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45977.158000462965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45977.158000462965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45977.158000462965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45977.158000462965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45977.158000462965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45977.158000462965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45977.158000462965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45977.158000462965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45977.158000462965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45977.158000462965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45977.158000462965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45977.158000462965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45977.158000462965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45977.158000462965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45977.158000462965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45977.158000462965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45977.158000462965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45977.158000462965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45977.158000462965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45977.158000462965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45977.158000462965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45977.158000462965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45977.158000462965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45977.158000462965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45977.158000462965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45977.158000462965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45977.158000462965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45977.158000462965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45977.158000462965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45977.158000462965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45977.158000462965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45977.158000462965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45977.158000462965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45977.158000462965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45977.158000462965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45977.158000462965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45977.158000462965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45977.158000462965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45977.158000462965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45977.158000462965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45977.158000462965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45977.158000462965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45977.158000462965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45977.158000462965</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45977.158000462965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45977.158000462965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45977.158000462965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45977.158000462965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45977.158000462965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45977.158000462965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45977.158000462965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45977.158000462965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45977.158000462965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45977.158000462965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45977.158000462965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45977.158000462965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45977.158000462965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45977.158000462965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45977.158000462965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45977.158000462965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45977.158000462965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45977.158000462965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45977.158000462965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45977.158000462965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45977.158000462965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45977.158000462965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45977.158000462965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45977.158000462965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45977.158000462965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45977.158000462965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45977.158000462965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45977.158000462965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45977.158000462965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45977.158000462965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45977.158000462965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45977.158000462965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45977.158000462965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45977.158000462965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45977.158000462965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45977.158000462965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45977.158000462965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45977.158000462965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45977.158000462965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45977.158000462965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45977.158000462965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45977.158000462965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45977.158000462965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45977.158000462965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45977.158000462965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45977.158000462965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45977.158000462965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45977.158000462965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45977.158000462965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45977.158000462965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45977.158000462965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45977.158000462965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45977.158000462965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45977.158000462965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45977.158000462965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45977.158000462965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45977.158000462965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45977.158000462965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45977.158000462965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45977.158000462965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45977.158000462965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45977.158000462965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45977.158000462965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45977.158000462965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45977.158000462965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45977.158000462965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45977.158000462965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45977.158000462965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45977.158000462965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45977.158000462965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45977.158000462965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45977.158000462965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45977.158000462965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45977.158000462965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45977.158000462965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45977.158000462965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45977.158000462965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45977.158000462965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45977.158000462965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45977.158000462965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45977.158000462965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45977.158000462965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45977.158000462965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45977.158000462965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45977.158000462965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45977.158000462965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45977.158000462965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45977.158000462965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45977.158000462965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45977.158000462965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45977.158000462965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45977.158000462965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45977.158000462965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45977.158000462965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45977.158000462965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45977.158000462965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45977.158000462965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45977.158000462965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45977.158000462965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45977.158000462965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45977.158000462965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45977.158000462965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45977.158000462965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45977.158000462965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45977.158000462965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45977.158000462965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45977.158000462965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45977.158000462965</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2025-11-16T00:48:29Z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