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28" documentId="120_S{2AC9BD13-BADA-5192-A53E-5A8FF88502F6}" xr6:coauthVersionLast="47" xr6:coauthVersionMax="47" xr10:uidLastSave="{C8443BCE-1C82-4A07-94E0-41F7B938F46E}"/>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J6" i="2"/>
  <c r="I6" i="2"/>
  <c r="G6" i="2"/>
  <c r="B6"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<sst xmlns="http://schemas.openxmlformats.org/spreadsheetml/2006/main" count="181516" uniqueCount="39135">
  <si>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</si>
  <si>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</si>
  <si>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</si>
  <si>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</si>
  <si>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</si>
  <si>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</si>
  <si>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</si>
  <si>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</si>
  <si>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</si>
  <si>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</si>
  <si>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</si>
  <si>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</si>
  <si>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</si>
  <si>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</si>
  <si>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</si>
  <si>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</si>
  <si>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</si>
  <si>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</si>
  <si>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</si>
  <si>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</si>
  <si>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</si>
  <si>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</si>
  <si>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</si>
  <si>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</si>
  <si>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</si>
  <si>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</si>
  <si>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</si>
  <si>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</si>
  <si>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</si>
  <si>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</si>
  <si>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</si>
  <si>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</si>
  <si>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</si>
  <si>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</si>
  <si>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</si>
  <si>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</si>
  <si>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</si>
  <si>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</si>
  <si>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</si>
  <si>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</si>
  <si>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</si>
  <si>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</si>
  <si>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</si>
  <si>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</si>
  <si>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</si>
  <si>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</si>
  <si>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</si>
  <si>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</si>
  <si>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</si>
  <si>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</si>
  <si>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</si>
  <si>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</si>
  <si>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</si>
  <si>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</si>
  <si>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</si>
  <si>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</si>
  <si>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</si>
  <si>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</si>
  <si>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</si>
  <si>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</si>
  <si>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</si>
  <si>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</si>
  <si>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</si>
  <si>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</si>
  <si>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</si>
  <si>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</si>
  <si>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</si>
  <si>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</si>
  <si>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</si>
  <si>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</si>
  <si>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</si>
  <si>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</si>
  <si>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</si>
  <si>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</si>
  <si>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</si>
  <si>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</si>
  <si>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</si>
  <si>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</si>
  <si>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</si>
  <si>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</si>
  <si>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</si>
  <si>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</si>
  <si>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</si>
  <si>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</si>
  <si>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</si>
  <si>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</si>
  <si>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</si>
  <si>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</si>
  <si>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</si>
  <si>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</si>
  <si>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</si>
  <si>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</si>
  <si>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</si>
  <si>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</si>
  <si>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</si>
  <si>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</si>
  <si>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</si>
  <si>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</si>
  <si>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</si>
  <si>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</si>
  <si>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</si>
  <si>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</si>
  <si>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</si>
  <si>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</si>
  <si>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</si>
  <si>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</si>
  <si>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</si>
  <si>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</si>
  <si>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</si>
  <si>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</si>
  <si>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</si>
  <si>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</si>
  <si>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</si>
  <si>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</si>
  <si>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</si>
  <si>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</si>
  <si>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</si>
  <si>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</si>
  <si>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</si>
  <si>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</si>
  <si>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</si>
  <si>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</si>
  <si>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</si>
  <si>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</si>
  <si>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</si>
  <si>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</si>
  <si>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</si>
  <si>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</si>
  <si>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</si>
  <si>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</si>
  <si>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</si>
  <si>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</si>
  <si>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</si>
  <si>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</si>
  <si>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</si>
  <si>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</si>
  <si>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</si>
  <si>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</si>
  <si>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</si>
  <si>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</si>
  <si>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</si>
  <si>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</si>
  <si>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</si>
  <si>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</si>
  <si>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</si>
  <si>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</si>
  <si>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</si>
  <si>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</si>
  <si>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</si>
  <si>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</si>
  <si>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</si>
  <si>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</si>
  <si>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</si>
  <si>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</si>
  <si>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</si>
  <si>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</si>
  <si>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</si>
  <si>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</si>
  <si>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</si>
  <si>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</si>
  <si>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</si>
  <si>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</si>
  <si>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</si>
  <si>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</si>
  <si>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</si>
  <si>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</si>
  <si>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</si>
  <si>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</si>
  <si>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</si>
  <si>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</si>
  <si>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</si>
  <si>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</si>
  <si>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</si>
  <si>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</si>
  <si>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</si>
  <si>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</si>
  <si>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</si>
  <si>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</si>
  <si>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</si>
  <si>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</si>
  <si>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</si>
  <si>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</si>
  <si>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</si>
  <si>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</si>
  <si>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</si>
  <si>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</si>
  <si>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</si>
  <si>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</si>
  <si>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</si>
  <si>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</si>
  <si>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</si>
  <si>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</si>
  <si>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</si>
  <si>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</si>
  <si>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</si>
  <si>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</si>
  <si>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</si>
  <si>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</si>
  <si>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</si>
  <si>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</si>
  <si>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</si>
  <si>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</si>
  <si>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</si>
  <si>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</si>
  <si>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</si>
  <si>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</si>
  <si>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</si>
  <si>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</si>
  <si>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</si>
  <si>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</si>
  <si>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</si>
  <si>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</si>
  <si>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</si>
  <si>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</si>
  <si>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</si>
  <si>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</si>
  <si>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</si>
  <si>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</si>
  <si>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</si>
  <si>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</si>
  <si>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</si>
  <si>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</si>
  <si>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</si>
  <si>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</si>
  <si>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</si>
  <si>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</si>
  <si>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</si>
  <si>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</si>
  <si>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</si>
  <si>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</si>
  <si>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</si>
  <si>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</si>
  <si>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</si>
  <si>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</si>
  <si>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</si>
  <si>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</si>
  <si>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</si>
  <si>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</si>
  <si>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</si>
  <si>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</si>
  <si>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</si>
  <si>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</si>
  <si>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</si>
  <si>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</si>
  <si>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</si>
  <si>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</si>
  <si>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</si>
  <si>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</si>
  <si>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</si>
  <si>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</si>
  <si>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</si>
  <si>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</si>
  <si>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</si>
  <si>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</si>
  <si>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</si>
  <si>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</si>
  <si>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</si>
  <si>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</si>
  <si>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</si>
  <si>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</si>
  <si>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</si>
  <si>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</si>
  <si>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</si>
  <si>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</si>
  <si>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</si>
  <si>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</si>
  <si>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</si>
  <si>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</si>
  <si>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</si>
  <si>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</si>
  <si>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</si>
  <si>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</si>
  <si>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</si>
  <si>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</si>
  <si>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</si>
  <si>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</si>
  <si>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</si>
  <si>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</si>
  <si>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</si>
  <si>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</si>
  <si>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</si>
  <si>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</si>
  <si>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</si>
  <si>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</si>
  <si>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</si>
  <si>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</si>
  <si>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</si>
  <si>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</si>
  <si>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</si>
  <si>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</si>
  <si>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</si>
  <si>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</si>
  <si>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</si>
  <si>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</si>
  <si>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</si>
  <si>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</si>
  <si>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</si>
  <si>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</si>
  <si>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</si>
  <si>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</si>
  <si>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</si>
  <si>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</si>
  <si>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</si>
  <si>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</si>
  <si>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</si>
  <si>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</si>
  <si>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</si>
  <si>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</si>
  <si>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</si>
  <si>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</si>
  <si>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</si>
  <si>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</si>
  <si>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</si>
  <si>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</si>
  <si>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</si>
  <si>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</si>
  <si>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</si>
  <si>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</si>
  <si>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</si>
  <si>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</si>
  <si>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</si>
  <si>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</si>
  <si>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</si>
  <si>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</si>
  <si>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</si>
  <si>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</si>
  <si>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</si>
  <si>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</si>
  <si>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</si>
  <si>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</si>
  <si>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</si>
  <si>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</si>
  <si>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</si>
  <si>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</si>
  <si>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</si>
  <si>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</si>
  <si>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</si>
  <si>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</si>
  <si>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</si>
  <si>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</si>
  <si>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</si>
  <si>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</si>
  <si>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</si>
  <si>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</si>
  <si>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</si>
  <si>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</si>
  <si>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</si>
  <si>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</si>
  <si>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</si>
  <si>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</si>
  <si>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</si>
  <si>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</si>
  <si>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</si>
  <si>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</si>
  <si>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</si>
  <si>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</si>
  <si>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</si>
  <si>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</si>
  <si>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</si>
  <si>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</si>
  <si>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</si>
  <si>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</si>
  <si>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</si>
  <si>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</si>
  <si>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</si>
  <si>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</si>
  <si>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</si>
  <si>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</si>
  <si>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</si>
  <si>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</si>
  <si>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</si>
  <si>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</si>
  <si>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</si>
  <si>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</si>
  <si>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</si>
  <si>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</si>
  <si>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</si>
  <si>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</si>
  <si>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</si>
  <si>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</si>
  <si>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</si>
  <si>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</si>
  <si>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</si>
  <si>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</si>
  <si>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</si>
  <si>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</si>
  <si>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</si>
  <si>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</si>
  <si>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</si>
  <si>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</si>
  <si>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</si>
  <si>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</si>
  <si>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</si>
  <si>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</si>
  <si>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</si>
  <si>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</si>
  <si>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</si>
  <si>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</si>
  <si>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</si>
  <si>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</si>
  <si>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</si>
  <si>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</si>
  <si>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</si>
  <si>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</si>
  <si>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</si>
  <si>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</si>
  <si>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</si>
  <si>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</si>
  <si>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</si>
  <si>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</si>
  <si>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</si>
  <si>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</si>
  <si>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</si>
  <si>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</si>
  <si>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</si>
  <si>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</si>
  <si>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</si>
  <si>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</si>
  <si>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</si>
  <si>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</si>
  <si>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</si>
  <si>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</si>
  <si>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</si>
  <si>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</si>
  <si>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</si>
  <si>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</si>
  <si>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</si>
  <si>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</si>
  <si>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</si>
  <si>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</si>
  <si>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</si>
  <si>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</si>
  <si>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</si>
  <si>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</si>
  <si>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</si>
  <si>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</si>
  <si>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</si>
  <si>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</si>
  <si>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</si>
  <si>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</si>
  <si>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</si>
  <si>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</si>
  <si>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</si>
  <si>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</si>
  <si>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</si>
  <si>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</si>
  <si>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</si>
  <si>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</si>
  <si>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</si>
  <si>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</si>
  <si>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</si>
  <si>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</si>
  <si>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</si>
  <si>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</si>
  <si>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</si>
  <si>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</si>
  <si>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</si>
  <si>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</si>
  <si>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</si>
  <si>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</si>
  <si>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</si>
  <si>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</si>
  <si>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</si>
  <si>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</si>
  <si>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</si>
  <si>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</si>
  <si>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</si>
  <si>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</si>
  <si>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</si>
  <si>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</si>
  <si>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</si>
  <si>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</si>
  <si>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</si>
  <si>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</si>
  <si>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</si>
  <si>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</si>
  <si>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</si>
  <si>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</si>
  <si>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</si>
  <si>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</si>
  <si>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</si>
  <si>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</si>
  <si>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</si>
  <si>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</si>
  <si>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</si>
  <si>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</si>
  <si>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</si>
  <si>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</si>
  <si>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</si>
  <si>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</si>
  <si>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</si>
  <si>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</si>
  <si>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</si>
  <si>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</si>
  <si>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</si>
  <si>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</si>
  <si>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</si>
  <si>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</si>
  <si>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</si>
  <si>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</si>
  <si>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</si>
  <si>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</si>
  <si>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</si>
  <si>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</si>
  <si>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</si>
  <si>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</si>
  <si>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</si>
  <si>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</si>
  <si>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</si>
  <si>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</si>
  <si>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</si>
  <si>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</si>
  <si>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</si>
  <si>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</si>
  <si>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</si>
  <si>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</si>
  <si>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</si>
  <si>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</si>
  <si>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</si>
  <si>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</si>
  <si>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</si>
  <si>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</si>
  <si>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</si>
  <si>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</si>
  <si>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</si>
  <si>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</si>
  <si>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</si>
  <si>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</si>
  <si>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</si>
  <si>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</si>
  <si>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</si>
  <si>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</si>
  <si>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</si>
  <si>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</si>
  <si>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</si>
  <si>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</si>
  <si>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</si>
  <si>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</si>
  <si>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</si>
  <si>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</si>
  <si>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</si>
  <si>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</si>
  <si>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</si>
  <si>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</si>
  <si>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</si>
  <si>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</si>
  <si>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</si>
  <si>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</si>
  <si>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</si>
  <si>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</si>
  <si>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</si>
  <si>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</si>
  <si>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</si>
  <si>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</si>
  <si>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</si>
  <si>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</si>
  <si>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</si>
  <si>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</si>
  <si>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</si>
  <si>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</si>
  <si>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</si>
  <si>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</si>
  <si>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</si>
  <si>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</si>
  <si>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</si>
  <si>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</si>
  <si>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</si>
  <si>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</si>
  <si>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</si>
  <si>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</si>
  <si>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</si>
  <si>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</si>
  <si>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</si>
  <si>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</si>
  <si>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</si>
  <si>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</si>
  <si>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</si>
  <si>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</si>
  <si>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</si>
  <si>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</si>
  <si>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</si>
  <si>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</si>
  <si>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</si>
  <si>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</si>
  <si>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</si>
  <si>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</si>
  <si>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</si>
  <si>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</si>
  <si>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</si>
  <si>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</si>
  <si>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</si>
  <si>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</si>
  <si>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</si>
  <si>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</si>
  <si>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</si>
  <si>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</si>
  <si>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</si>
  <si>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</si>
  <si>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</si>
  <si>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</si>
  <si>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</si>
  <si>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</si>
  <si>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</si>
  <si>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</si>
  <si>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</si>
  <si>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</si>
  <si>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</si>
  <si>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</si>
  <si>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</si>
  <si>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</si>
  <si>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</si>
  <si>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</si>
  <si>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</si>
  <si>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</si>
  <si>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</si>
  <si>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</si>
  <si>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</si>
  <si>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</si>
  <si>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</si>
  <si>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</si>
  <si>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</si>
  <si>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</si>
  <si>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</si>
  <si>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</si>
  <si>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</si>
  <si>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</si>
  <si>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</si>
  <si>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</si>
  <si>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</si>
  <si>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</si>
  <si>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</si>
  <si>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</si>
  <si>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</si>
  <si>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</si>
  <si>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</si>
  <si>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</si>
  <si>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</si>
  <si>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</si>
  <si>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</si>
  <si>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</si>
  <si>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</si>
  <si>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</si>
  <si>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</si>
  <si>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</si>
  <si>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</si>
  <si>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</si>
  <si>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</si>
  <si>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</si>
  <si>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</si>
  <si>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</si>
  <si>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</si>
  <si>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</si>
  <si>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</si>
  <si>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</si>
  <si>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</si>
  <si>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</si>
  <si>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</si>
  <si>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</si>
  <si>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</si>
  <si>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</si>
  <si>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</si>
  <si>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</si>
  <si>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</si>
  <si>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</si>
  <si>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</si>
  <si>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</si>
  <si>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</si>
  <si>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</si>
  <si>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</si>
  <si>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</si>
  <si>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</si>
  <si>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</si>
  <si>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</si>
  <si>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</si>
  <si>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</si>
  <si>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</si>
  <si>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</si>
  <si>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</si>
  <si>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</si>
  <si>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</si>
  <si>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</si>
  <si>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</si>
  <si>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</si>
  <si>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</si>
  <si>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</si>
  <si>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</si>
  <si>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</si>
  <si>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</si>
  <si>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</si>
  <si>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</si>
  <si>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</si>
  <si>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</si>
  <si>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</si>
  <si>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</si>
  <si>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</si>
  <si>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</si>
  <si>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</si>
  <si>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</si>
  <si>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</si>
  <si>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</si>
  <si>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</si>
  <si>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</si>
  <si>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</si>
  <si>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</si>
  <si>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</si>
  <si>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</si>
  <si>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</si>
  <si>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</si>
  <si>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</si>
  <si>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</si>
  <si>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</si>
  <si>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</si>
  <si>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</si>
  <si>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</si>
  <si>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</si>
  <si>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</si>
  <si>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</si>
  <si>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</si>
  <si>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</si>
  <si>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</si>
  <si>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</si>
  <si>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</si>
  <si>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</si>
  <si>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</si>
  <si>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</si>
  <si>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</si>
  <si>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</si>
  <si>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</si>
  <si>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</si>
  <si>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</si>
  <si>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</si>
  <si>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</si>
  <si>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</si>
  <si>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</si>
  <si>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</si>
  <si>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</si>
  <si>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</si>
  <si>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</si>
  <si>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</si>
  <si>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</si>
  <si>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</si>
  <si>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</si>
  <si>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</si>
  <si>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</si>
  <si>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</si>
  <si>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</si>
  <si>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</si>
  <si>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</si>
  <si>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</si>
  <si>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</si>
  <si>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</si>
  <si>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</si>
  <si>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</si>
  <si>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</si>
  <si>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</si>
  <si>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</si>
  <si>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</si>
  <si>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</si>
  <si>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</si>
  <si>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</si>
  <si>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</si>
  <si>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</si>
  <si>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</si>
  <si>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</si>
  <si>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</si>
  <si>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</si>
  <si>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</si>
  <si>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</si>
  <si>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</si>
  <si>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</si>
  <si>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</si>
  <si>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</si>
  <si>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</si>
  <si>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</si>
  <si>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</si>
  <si>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</si>
  <si>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</si>
  <si>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</si>
  <si>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</si>
  <si>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</si>
  <si>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</si>
  <si>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</si>
  <si>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</si>
  <si>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</si>
  <si>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</si>
  <si>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</si>
  <si>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</si>
  <si>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</si>
  <si>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</si>
  <si>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</si>
  <si>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</si>
  <si>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</si>
  <si>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</si>
  <si>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</si>
  <si>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</si>
  <si>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</si>
  <si>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</si>
  <si>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</si>
  <si>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</si>
  <si>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</si>
  <si>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</si>
  <si>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</si>
  <si>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</si>
  <si>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</si>
  <si>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</si>
  <si>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</si>
  <si>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</si>
  <si>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</si>
  <si>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</si>
  <si>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</si>
  <si>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</si>
  <si>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</si>
  <si>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</si>
  <si>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</si>
  <si>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</si>
  <si>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</si>
  <si>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</si>
  <si>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</si>
  <si>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</si>
  <si>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</si>
  <si>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</si>
  <si>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</si>
  <si>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</si>
  <si>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</si>
  <si>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</si>
  <si>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</si>
  <si>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</si>
  <si>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</si>
  <si>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</si>
  <si>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</si>
  <si>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</si>
  <si>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</si>
  <si>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</si>
  <si>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</si>
  <si>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</si>
  <si>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</si>
  <si>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</si>
  <si>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</si>
  <si>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</si>
  <si>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</si>
  <si>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</si>
  <si>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</si>
  <si>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</si>
  <si>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</si>
  <si>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</si>
  <si>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</si>
  <si>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</si>
  <si>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</si>
  <si>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</si>
  <si>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</si>
  <si>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</si>
  <si>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</si>
  <si>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</si>
  <si>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</si>
  <si>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</si>
  <si>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</si>
  <si>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</si>
  <si>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</si>
  <si>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</si>
  <si>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</si>
  <si>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</si>
  <si>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</si>
  <si>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</si>
  <si>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</si>
  <si>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</si>
  <si>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</si>
  <si>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</si>
  <si>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</si>
  <si>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</si>
  <si>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</si>
  <si>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</si>
  <si>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</si>
  <si>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</si>
  <si>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</si>
  <si>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</si>
  <si>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</si>
  <si>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</si>
  <si>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</si>
  <si>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</si>
  <si>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</si>
  <si>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</si>
  <si>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</si>
  <si>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</si>
  <si>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</si>
  <si>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</si>
  <si>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</si>
  <si>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</si>
  <si>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</si>
  <si>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</si>
  <si>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</si>
  <si>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</si>
  <si>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</si>
  <si>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</si>
  <si>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</si>
  <si>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</si>
  <si>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</si>
  <si>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</si>
  <si>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</si>
  <si>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</si>
  <si>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</si>
  <si>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</si>
  <si>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</si>
  <si>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</si>
  <si>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</si>
  <si>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</si>
  <si>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</si>
  <si>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</si>
  <si>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</si>
  <si>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</si>
  <si>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</si>
  <si>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</si>
  <si>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</si>
  <si>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</si>
  <si>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</si>
  <si>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</si>
  <si>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</si>
  <si>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</si>
  <si>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</si>
  <si>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</si>
  <si>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</si>
  <si>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</si>
  <si>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</si>
  <si>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</si>
  <si>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</si>
  <si>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</si>
  <si>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</si>
  <si>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</si>
  <si>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</si>
  <si>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</si>
  <si>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</si>
  <si>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</si>
  <si>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</si>
  <si>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</si>
  <si>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</si>
  <si>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</si>
  <si>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</si>
  <si>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</si>
  <si>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</si>
  <si>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</si>
  <si>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</si>
  <si>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</si>
  <si>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</si>
  <si>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</si>
  <si>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</si>
  <si>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</si>
  <si>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</si>
  <si>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</si>
  <si>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</si>
  <si>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</si>
  <si>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</si>
  <si>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</si>
  <si>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</si>
  <si>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</si>
  <si>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</si>
  <si>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</si>
  <si>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</si>
  <si>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</si>
  <si>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</si>
  <si>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</si>
  <si>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</si>
  <si>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</si>
  <si>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</si>
  <si>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</si>
  <si>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</si>
  <si>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</si>
  <si>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</si>
  <si>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</si>
  <si>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</si>
  <si>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</si>
  <si>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</si>
  <si>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</si>
  <si>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</si>
  <si>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</si>
  <si>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</si>
  <si>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</si>
  <si>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</si>
  <si>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</si>
  <si>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</si>
  <si>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</si>
  <si>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</si>
  <si>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</si>
  <si>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</si>
  <si>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</si>
  <si>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</si>
  <si>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</si>
  <si>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</si>
  <si>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</si>
  <si>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</si>
  <si>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</si>
  <si>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</si>
  <si>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</si>
  <si>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</si>
  <si>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</si>
  <si>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</si>
  <si>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</si>
  <si>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</si>
  <si>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</si>
  <si>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</si>
  <si>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</si>
  <si>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</si>
  <si>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</si>
  <si>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</si>
  <si>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</si>
  <si>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</si>
  <si>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</si>
  <si>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</si>
  <si>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</si>
  <si>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</si>
  <si>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</si>
  <si>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</si>
  <si>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</si>
  <si>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</si>
  <si>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</si>
  <si>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</si>
  <si>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</si>
  <si>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</si>
  <si>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</si>
  <si>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</si>
  <si>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</si>
  <si>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</si>
  <si>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</si>
  <si>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</si>
  <si>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</si>
  <si>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</si>
  <si>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</si>
  <si>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</si>
  <si>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</si>
  <si>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</si>
  <si>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</si>
  <si>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</si>
  <si>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</si>
  <si>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</si>
  <si>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</si>
  <si>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</si>
  <si>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</si>
  <si>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</si>
  <si>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</si>
  <si>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</si>
  <si>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</si>
  <si>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</si>
  <si>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</si>
  <si>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</si>
  <si>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</si>
  <si>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</si>
  <si>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</si>
  <si>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</si>
  <si>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</si>
  <si>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</si>
  <si>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</si>
  <si>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</si>
  <si>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</si>
  <si>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</si>
  <si>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</si>
  <si>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</si>
  <si>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</si>
  <si>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</si>
  <si>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</si>
  <si>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</si>
  <si>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</si>
  <si>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</si>
  <si>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</si>
  <si>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</si>
  <si>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</si>
  <si>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</si>
  <si>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</si>
  <si>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</si>
  <si>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</si>
  <si>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</si>
  <si>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</si>
  <si>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</si>
  <si>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</si>
  <si>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</si>
  <si>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</si>
  <si>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</si>
  <si>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</si>
  <si>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</si>
  <si>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</si>
  <si>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</si>
  <si>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</si>
  <si>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</si>
  <si>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</si>
  <si>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</si>
  <si>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</si>
  <si>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</si>
  <si>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</si>
  <si>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</si>
  <si>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</si>
  <si>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</si>
  <si>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</si>
  <si>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</si>
  <si>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</si>
  <si>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</si>
  <si>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</si>
  <si>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</si>
  <si>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</si>
  <si>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</si>
  <si>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</si>
  <si>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</si>
  <si>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</si>
  <si>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</si>
  <si>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</si>
  <si>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</si>
  <si>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</si>
  <si>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</si>
  <si>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</si>
  <si>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</si>
  <si>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</si>
  <si>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</si>
  <si>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</si>
  <si>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</si>
  <si>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</si>
  <si>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</si>
  <si>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</si>
  <si>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</si>
  <si>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</si>
  <si>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</si>
  <si>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</si>
  <si>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</si>
  <si>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</si>
  <si>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</si>
  <si>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</si>
  <si>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</si>
  <si>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</si>
  <si>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</si>
  <si>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</si>
  <si>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</si>
  <si>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</si>
  <si>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</si>
  <si>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</si>
  <si>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</si>
  <si>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</si>
  <si>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</si>
  <si>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</si>
  <si>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</si>
  <si>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</si>
  <si>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</si>
  <si>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</si>
  <si>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</si>
  <si>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</si>
  <si>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</si>
  <si>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</si>
  <si>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</si>
  <si>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</si>
  <si>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</si>
  <si>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</si>
  <si>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</si>
  <si>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</si>
  <si>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</si>
  <si>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</si>
  <si>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</si>
  <si>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</si>
  <si>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</si>
  <si>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</si>
  <si>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</si>
  <si>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</si>
  <si>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</si>
  <si>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</si>
  <si>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</si>
  <si>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</si>
  <si>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</si>
  <si>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</si>
  <si>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</si>
  <si>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</si>
  <si>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</si>
  <si>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</si>
  <si>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</si>
  <si>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</si>
  <si>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</si>
  <si>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</si>
  <si>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</si>
  <si>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</si>
  <si>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</si>
  <si>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</si>
  <si>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</si>
  <si>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</si>
  <si>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</si>
  <si>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</si>
  <si>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</si>
  <si>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</si>
  <si>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</si>
  <si>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</si>
  <si>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</si>
  <si>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</si>
  <si>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</si>
  <si>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</si>
  <si>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</si>
  <si>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</si>
  <si>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</si>
  <si>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</si>
  <si>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</si>
  <si>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</si>
  <si>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</si>
  <si>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</si>
  <si>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</si>
  <si>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</si>
  <si>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</si>
  <si>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</si>
  <si>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</si>
  <si>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</si>
  <si>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</si>
  <si>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</si>
  <si>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</si>
  <si>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</si>
  <si>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</si>
  <si>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</si>
  <si>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</si>
  <si>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</si>
  <si>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</si>
  <si>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</si>
  <si>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</si>
  <si>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</si>
  <si>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</si>
  <si>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</si>
  <si>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</si>
  <si>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</si>
  <si>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</si>
  <si>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</si>
  <si>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</si>
  <si>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</si>
  <si>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</si>
  <si>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</si>
  <si>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</si>
  <si>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</si>
  <si>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</si>
  <si>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</si>
  <si>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</si>
  <si>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</si>
  <si>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</si>
  <si>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</si>
  <si>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</si>
  <si>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</si>
  <si>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</si>
  <si>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</si>
  <si>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</si>
  <si>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</si>
  <si>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</si>
  <si>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</si>
  <si>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</si>
  <si>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</si>
  <si>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</si>
  <si>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</si>
  <si>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</si>
  <si>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</si>
  <si>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</si>
  <si>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</si>
  <si>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</si>
  <si>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</si>
  <si>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</si>
  <si>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</si>
  <si>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</si>
  <si>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</si>
  <si>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</si>
  <si>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</si>
  <si>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</si>
  <si>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</si>
  <si>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</si>
  <si>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</si>
  <si>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</si>
  <si>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</si>
  <si>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</si>
  <si>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</si>
  <si>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</si>
  <si>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</si>
  <si>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</si>
  <si>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</si>
  <si>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</si>
  <si>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</si>
  <si>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</si>
  <si>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</si>
  <si>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</si>
  <si>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</si>
  <si>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</si>
  <si>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</si>
  <si>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</si>
  <si>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</si>
  <si>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</si>
  <si>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</si>
  <si>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</si>
  <si>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</si>
  <si>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</si>
  <si>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</si>
  <si>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</si>
  <si>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</si>
  <si>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</si>
  <si>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</si>
  <si>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</si>
  <si>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</si>
  <si>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</si>
  <si>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</si>
  <si>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</si>
  <si>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</si>
  <si>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</si>
  <si>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</si>
  <si>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</si>
  <si>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</si>
  <si>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</si>
  <si>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</si>
  <si>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</si>
  <si>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</si>
  <si>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</si>
  <si>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</si>
  <si>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</si>
  <si>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</si>
  <si>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</si>
  <si>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</si>
  <si>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</si>
  <si>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</si>
  <si>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</si>
  <si>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</si>
  <si>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</si>
  <si>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</si>
  <si>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</si>
  <si>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</si>
  <si>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</si>
  <si>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</si>
  <si>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</si>
  <si>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</si>
  <si>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</si>
  <si>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</si>
  <si>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</si>
  <si>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</si>
  <si>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</si>
  <si>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</si>
  <si>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</si>
  <si>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</si>
  <si>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</si>
  <si>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</si>
  <si>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</si>
  <si>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</si>
  <si>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</si>
  <si>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</si>
  <si>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</si>
  <si>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</si>
  <si>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</si>
  <si>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</si>
  <si>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</si>
  <si>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</si>
  <si>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</si>
  <si>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</si>
  <si>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</si>
  <si>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</si>
  <si>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</si>
  <si>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</si>
  <si>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</si>
  <si>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</si>
  <si>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</si>
  <si>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</si>
  <si>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</si>
  <si>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</si>
  <si>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</si>
  <si>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</si>
  <si>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</si>
  <si>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</si>
  <si>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</si>
  <si>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</si>
  <si>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</si>
  <si>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</si>
  <si>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</si>
  <si>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</si>
  <si>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</si>
  <si>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</si>
  <si>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</si>
  <si>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</si>
  <si>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</si>
  <si>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</si>
  <si>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</si>
  <si>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</si>
  <si>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</si>
  <si>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</si>
  <si>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</si>
  <si>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</si>
  <si>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</si>
  <si>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</si>
  <si>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</si>
  <si>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</si>
  <si>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</si>
  <si>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</si>
  <si>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</si>
  <si>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</si>
  <si>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</si>
  <si>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</si>
  <si>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</si>
  <si>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</si>
  <si>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</si>
  <si>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</si>
  <si>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</si>
  <si>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</si>
  <si>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</si>
  <si>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</si>
  <si>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</si>
  <si>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</si>
  <si>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</si>
  <si>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</si>
  <si>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</si>
  <si>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</si>
  <si>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</si>
  <si>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</si>
  <si>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</si>
  <si>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</si>
  <si>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</si>
  <si>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</si>
  <si>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</si>
  <si>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</si>
  <si>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</si>
  <si>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</si>
  <si>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</si>
  <si>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</si>
  <si>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</si>
  <si>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</si>
  <si>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</si>
  <si>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</si>
  <si>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</si>
  <si>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</si>
  <si>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</si>
  <si>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</si>
  <si>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</si>
  <si>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</si>
  <si>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</si>
  <si>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</si>
  <si>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</si>
  <si>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</si>
  <si>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</si>
  <si>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</si>
  <si>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</si>
  <si>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</si>
  <si>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</si>
  <si>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</si>
  <si>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</si>
  <si>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</si>
  <si>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</si>
  <si>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</si>
  <si>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</si>
  <si>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</si>
  <si>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</si>
  <si>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</si>
  <si>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</si>
  <si>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</si>
  <si>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</si>
  <si>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</si>
  <si>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</si>
  <si>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</si>
  <si>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</si>
  <si>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</si>
  <si>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</si>
  <si>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</si>
  <si>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</si>
  <si>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</si>
  <si>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</si>
  <si>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</si>
  <si>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</si>
  <si>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</si>
  <si>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</si>
  <si>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</si>
  <si>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</si>
  <si>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</si>
  <si>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</si>
  <si>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</si>
  <si>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</si>
  <si>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</si>
  <si>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</si>
  <si>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</si>
  <si>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</si>
  <si>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</si>
  <si>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</si>
  <si>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</si>
  <si>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</si>
  <si>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</si>
  <si>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</si>
  <si>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</si>
  <si>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</si>
  <si>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</si>
  <si>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</si>
  <si>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</si>
  <si>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</si>
  <si>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</si>
  <si>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</si>
  <si>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</si>
  <si>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</si>
  <si>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</si>
  <si>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</si>
  <si>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</si>
  <si>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</si>
  <si>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</si>
  <si>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</si>
  <si>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</si>
  <si>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</si>
  <si>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</si>
  <si>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</si>
  <si>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</si>
  <si>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</si>
  <si>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</si>
  <si>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</si>
  <si>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</si>
  <si>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</si>
  <si>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</si>
  <si>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</si>
  <si>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</si>
  <si>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</si>
  <si>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</si>
  <si>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</si>
  <si>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</si>
  <si>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</si>
  <si>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</si>
  <si>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</si>
  <si>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</si>
  <si>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</si>
  <si>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</si>
  <si>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</si>
  <si>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</si>
  <si>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</si>
  <si>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</si>
  <si>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</si>
  <si>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</si>
  <si>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</si>
  <si>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</si>
  <si>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</si>
  <si>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</si>
  <si>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</si>
  <si>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</si>
  <si>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</si>
  <si>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</si>
  <si>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</si>
  <si>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</si>
  <si>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</si>
  <si>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</si>
  <si>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</si>
  <si>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</si>
  <si>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</si>
  <si>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</si>
  <si>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</si>
  <si>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</si>
  <si>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</si>
  <si>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</si>
  <si>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</si>
  <si>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</si>
  <si>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</si>
  <si>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</si>
  <si>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</si>
  <si>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</si>
  <si>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</si>
  <si>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</si>
  <si>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</si>
  <si>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</si>
  <si>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</si>
  <si>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</si>
  <si>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</si>
  <si>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</si>
  <si>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</si>
  <si>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</si>
  <si>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</si>
  <si>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</si>
  <si>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</si>
  <si>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</si>
  <si>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</si>
  <si>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</si>
  <si>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</si>
  <si>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</si>
  <si>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</si>
  <si>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</si>
  <si>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</si>
  <si>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</si>
  <si>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</si>
  <si>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</si>
  <si>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</si>
  <si>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</si>
  <si>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</si>
  <si>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</si>
  <si>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</si>
  <si>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</si>
  <si>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</si>
  <si>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</si>
  <si>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</si>
  <si>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</si>
  <si>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</si>
  <si>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</si>
  <si>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</si>
  <si>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</si>
  <si>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</si>
  <si>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</si>
  <si>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</si>
  <si>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</si>
  <si>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</si>
  <si>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</si>
  <si>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</si>
  <si>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</si>
  <si>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</si>
  <si>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</si>
  <si>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</si>
  <si>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</si>
  <si>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</si>
  <si>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</si>
  <si>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</si>
  <si>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</si>
  <si>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</si>
  <si>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</si>
  <si>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</si>
  <si>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</si>
  <si>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</si>
  <si>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</si>
  <si>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</si>
  <si>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</si>
  <si>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</si>
  <si>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</si>
  <si>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</si>
  <si>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</si>
  <si>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</si>
  <si>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</si>
  <si>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</si>
  <si>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</si>
  <si>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</si>
  <si>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</si>
  <si>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</si>
  <si>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</si>
  <si>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</si>
  <si>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</si>
  <si>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</si>
  <si>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</si>
  <si>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</si>
  <si>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</si>
  <si>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</si>
  <si>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</si>
  <si>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</si>
  <si>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</si>
  <si>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</si>
  <si>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</si>
  <si>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</si>
  <si>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</si>
  <si>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</si>
  <si>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</si>
  <si>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</si>
  <si>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</si>
  <si>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</si>
  <si>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</si>
  <si>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</si>
  <si>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</si>
  <si>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</si>
  <si>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</si>
  <si>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</si>
  <si>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</si>
  <si>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</si>
  <si>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</si>
  <si>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</si>
  <si>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</si>
  <si>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</si>
  <si>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</si>
  <si>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</si>
  <si>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</si>
  <si>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</si>
  <si>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</si>
  <si>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</si>
  <si>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</si>
  <si>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</si>
  <si>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</si>
  <si>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</si>
  <si>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</si>
  <si>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</si>
  <si>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</si>
  <si>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</si>
  <si>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</si>
  <si>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</si>
  <si>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</si>
  <si>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</si>
  <si>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</si>
  <si>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</si>
  <si>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</si>
  <si>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</si>
  <si>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</si>
  <si>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</si>
  <si>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</si>
  <si>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</si>
  <si>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</si>
  <si>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</si>
  <si>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</si>
  <si>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</si>
  <si>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</si>
  <si>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</si>
  <si>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</si>
  <si>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</si>
  <si>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</si>
  <si>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</si>
  <si>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</si>
  <si>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</si>
  <si>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</si>
  <si>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</si>
  <si>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</si>
  <si>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</si>
  <si>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</si>
  <si>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</si>
  <si>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</si>
  <si>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</si>
  <si>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</si>
  <si>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</si>
  <si>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</si>
  <si>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</si>
  <si>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</si>
  <si>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</si>
  <si>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</si>
  <si>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</si>
  <si>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</si>
  <si>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</si>
  <si>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</si>
  <si>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</si>
  <si>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</si>
  <si>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</si>
  <si>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</si>
  <si>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</si>
  <si>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</si>
  <si>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</si>
  <si>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</si>
  <si>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</si>
  <si>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</si>
  <si>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</si>
  <si>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</si>
  <si>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</si>
  <si>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</si>
  <si>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</si>
  <si>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</si>
  <si>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</si>
  <si>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</si>
  <si>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</si>
  <si>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</si>
  <si>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</si>
  <si>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</si>
  <si>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</si>
  <si>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</si>
  <si>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</si>
  <si>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</si>
  <si>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</si>
  <si>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</si>
  <si>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</si>
  <si>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</si>
  <si>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</si>
  <si>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</si>
  <si>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</si>
  <si>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</si>
  <si>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</si>
  <si>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</si>
  <si>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</si>
  <si>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</si>
  <si>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</si>
  <si>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</si>
  <si>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</si>
  <si>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</si>
  <si>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</si>
  <si>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</si>
  <si>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</si>
  <si>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</si>
  <si>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</si>
  <si>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</si>
  <si>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</si>
  <si>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</si>
  <si>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</si>
  <si>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</si>
  <si>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</si>
  <si>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</si>
  <si>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</si>
  <si>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</si>
  <si>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</si>
  <si>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</si>
  <si>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</si>
  <si>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</si>
  <si>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</si>
  <si>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</si>
  <si>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</si>
  <si>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</si>
  <si>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</si>
  <si>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</si>
  <si>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</si>
  <si>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</si>
  <si>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</si>
  <si>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</si>
  <si>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</si>
  <si>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</si>
  <si>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</si>
  <si>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</si>
  <si>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</si>
  <si>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</si>
  <si>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</si>
  <si>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</si>
  <si>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</si>
  <si>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</si>
  <si>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</si>
  <si>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</si>
  <si>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</si>
  <si>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</si>
  <si>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</si>
  <si>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</si>
  <si>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</si>
  <si>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</si>
  <si>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</si>
  <si>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</si>
  <si>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</si>
  <si>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</si>
  <si>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</si>
  <si>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</si>
  <si>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</si>
  <si>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</si>
  <si>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</si>
  <si>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</si>
  <si>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</si>
  <si>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</si>
  <si>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</si>
  <si>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</si>
  <si>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</si>
  <si>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</si>
  <si>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</si>
  <si>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</si>
  <si>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</si>
  <si>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</si>
  <si>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</si>
  <si>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</si>
  <si>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</si>
  <si>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</si>
  <si>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</si>
  <si>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</si>
  <si>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</si>
  <si>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</si>
  <si>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</si>
  <si>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</si>
  <si>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</si>
  <si>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</si>
  <si>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</si>
  <si>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</si>
  <si>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</si>
  <si>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</si>
  <si>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</si>
  <si>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</si>
  <si>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</si>
  <si>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</si>
  <si>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</si>
  <si>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</si>
  <si>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</si>
  <si>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</si>
  <si>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</si>
  <si>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</si>
  <si>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</si>
  <si>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</si>
  <si>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</si>
  <si>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</si>
  <si>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</si>
  <si>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</si>
  <si>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</si>
  <si>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</si>
  <si>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</si>
  <si>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</si>
  <si>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</si>
  <si>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</si>
  <si>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</si>
  <si>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</si>
  <si>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</si>
  <si>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</si>
  <si>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</si>
  <si>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</si>
  <si>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</si>
  <si>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</si>
  <si>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</si>
  <si>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</si>
  <si>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</si>
  <si>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</si>
  <si>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</si>
  <si>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</si>
  <si>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</si>
  <si>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</si>
  <si>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</si>
  <si>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</si>
  <si>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</si>
  <si>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</si>
  <si>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</si>
  <si>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</si>
  <si>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</si>
  <si>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</si>
  <si>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</si>
  <si>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</si>
  <si>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</si>
  <si>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</si>
  <si>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</si>
  <si>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</si>
  <si>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</si>
  <si>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</si>
  <si>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</si>
  <si>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</si>
  <si>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</si>
  <si>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</si>
  <si>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</si>
  <si>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</si>
  <si>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</si>
  <si>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</si>
  <si>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</si>
  <si>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</si>
  <si>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</si>
  <si>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</si>
  <si>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</si>
  <si>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</si>
  <si>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</si>
  <si>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</si>
  <si>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</si>
  <si>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</si>
  <si>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</si>
  <si>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</si>
  <si>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</si>
  <si>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</si>
  <si>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</si>
  <si>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</si>
  <si>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</si>
  <si>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</si>
  <si>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</si>
  <si>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</si>
  <si>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</si>
  <si>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</si>
  <si>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</si>
  <si>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</si>
  <si>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</si>
  <si>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</si>
  <si>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</si>
  <si>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</si>
  <si>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</si>
  <si>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</si>
  <si>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</si>
  <si>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</si>
  <si>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</si>
  <si>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</si>
  <si>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</si>
  <si>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</si>
  <si>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</si>
  <si>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</si>
  <si>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</si>
  <si>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</si>
  <si>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</si>
  <si>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</si>
  <si>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</si>
  <si>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</si>
  <si>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</si>
  <si>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</si>
  <si>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</si>
  <si>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</si>
  <si>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</si>
  <si>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</si>
  <si>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</si>
  <si>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</si>
  <si>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</si>
  <si>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</si>
  <si>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</si>
  <si>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</si>
  <si>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</si>
  <si>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</si>
  <si>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</si>
  <si>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</si>
  <si>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</si>
  <si>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</si>
  <si>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</si>
  <si>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</si>
  <si>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</si>
  <si>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</si>
  <si>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</si>
  <si>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</si>
  <si>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</si>
  <si>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</si>
  <si>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</si>
  <si>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</si>
  <si>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</si>
  <si>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</si>
  <si>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</si>
  <si>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</si>
  <si>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</si>
  <si>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</si>
  <si>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</si>
  <si>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</si>
  <si>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</si>
  <si>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</si>
  <si>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</si>
  <si>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</si>
  <si>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</si>
  <si>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</si>
  <si>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</si>
  <si>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</si>
  <si>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</si>
  <si>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</si>
  <si>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</si>
  <si>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</si>
  <si>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</si>
  <si>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</si>
  <si>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</si>
  <si>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</si>
  <si>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</si>
  <si>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</si>
  <si>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</si>
  <si>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</si>
  <si>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</si>
  <si>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</si>
  <si>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</si>
  <si>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</si>
  <si>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</si>
  <si>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</si>
  <si>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</si>
  <si>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</si>
  <si>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</si>
  <si>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</si>
  <si>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</si>
  <si>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</si>
  <si>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</si>
  <si>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</si>
  <si>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</si>
  <si>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</si>
  <si>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</si>
  <si>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</si>
  <si>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</si>
  <si>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</si>
  <si>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</si>
  <si>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</si>
  <si>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</si>
  <si>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</si>
  <si>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</si>
  <si>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</si>
  <si>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</si>
  <si>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</si>
  <si>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</si>
  <si>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</si>
  <si>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</si>
  <si>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</si>
  <si>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</si>
  <si>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</si>
  <si>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</si>
  <si>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</si>
  <si>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</si>
  <si>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</si>
  <si>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</si>
  <si>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</si>
  <si>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</si>
  <si>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</si>
  <si>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</si>
  <si>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</si>
  <si>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</si>
  <si>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</si>
  <si>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</si>
  <si>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</si>
  <si>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</si>
  <si>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</si>
  <si>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</si>
  <si>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</si>
  <si>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</si>
  <si>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</si>
  <si>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</si>
  <si>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</si>
  <si>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</si>
  <si>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</si>
  <si>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</si>
  <si>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</si>
  <si>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</si>
  <si>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</si>
  <si>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</si>
  <si>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</si>
  <si>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</si>
  <si>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</si>
  <si>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</si>
  <si>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</si>
  <si>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</si>
  <si>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</si>
  <si>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</si>
  <si>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</si>
  <si>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</si>
  <si>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</si>
  <si>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</si>
  <si>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</si>
  <si>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</si>
  <si>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</si>
  <si>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</si>
  <si>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</si>
  <si>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</si>
  <si>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</si>
  <si>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</si>
  <si>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</si>
  <si>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</si>
  <si>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</si>
  <si>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</si>
  <si>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</si>
  <si>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</si>
  <si>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</si>
  <si>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</si>
  <si>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</si>
  <si>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</si>
  <si>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</si>
  <si>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</si>
  <si>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</si>
  <si>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</si>
  <si>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</si>
  <si>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</si>
  <si>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</si>
  <si>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</si>
  <si>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</si>
  <si>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</si>
  <si>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</si>
  <si>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</si>
  <si>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</si>
  <si>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</si>
  <si>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</si>
  <si>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</si>
  <si>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</si>
  <si>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</si>
  <si>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</si>
  <si>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</si>
  <si>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</si>
  <si>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</si>
  <si>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</si>
  <si>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</si>
  <si>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</si>
  <si>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</si>
  <si>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</si>
  <si>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</si>
  <si>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</si>
  <si>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</si>
  <si>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</si>
  <si>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</si>
  <si>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</si>
  <si>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</si>
  <si>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</si>
  <si>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</si>
  <si>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</si>
  <si>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</si>
  <si>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</si>
  <si>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</si>
  <si>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</si>
  <si>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</si>
  <si>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</si>
  <si>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</si>
  <si>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</si>
  <si>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</si>
  <si>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</si>
  <si>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</si>
  <si>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</si>
  <si>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</si>
  <si>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</si>
  <si>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</si>
  <si>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</si>
  <si>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</si>
  <si>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</si>
  <si>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</si>
  <si>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</si>
  <si>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</si>
  <si>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</si>
  <si>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</si>
  <si>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</si>
  <si>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</si>
  <si>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</si>
  <si>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</si>
  <si>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</si>
  <si>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</si>
  <si>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</si>
  <si>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</si>
  <si>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</si>
  <si>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</si>
  <si>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</si>
  <si>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</si>
  <si>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</si>
  <si>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</si>
  <si>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</si>
  <si>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</si>
  <si>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</si>
  <si>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</si>
  <si>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</si>
  <si>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</si>
  <si>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</si>
  <si>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</si>
  <si>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</si>
  <si>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</si>
  <si>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</si>
  <si>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</si>
  <si>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</si>
  <si>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</si>
  <si>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</si>
  <si>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</si>
  <si>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</si>
  <si>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</si>
  <si>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</si>
  <si>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</si>
  <si>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</si>
  <si>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</si>
  <si>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</si>
  <si>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</si>
  <si>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</si>
  <si>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</si>
  <si>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</si>
  <si>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</si>
  <si>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</si>
  <si>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</si>
  <si>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</si>
  <si>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</si>
  <si>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</si>
  <si>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</si>
  <si>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</si>
  <si>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</si>
  <si>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</si>
  <si>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</si>
  <si>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</si>
  <si>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</si>
  <si>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</si>
  <si>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</si>
  <si>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</si>
  <si>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</si>
  <si>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</si>
  <si>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</si>
  <si>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</si>
  <si>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</si>
  <si>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</si>
  <si>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</si>
  <si>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</si>
  <si>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</si>
  <si>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</si>
  <si>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</si>
  <si>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</si>
  <si>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</si>
  <si>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</si>
  <si>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</si>
  <si>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</si>
  <si>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</si>
  <si>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</si>
  <si>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</si>
  <si>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</si>
  <si>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</si>
  <si>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</si>
  <si>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</si>
  <si>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</si>
  <si>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</si>
  <si>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</si>
  <si>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</si>
  <si>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</si>
  <si>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</si>
  <si>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</si>
  <si>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</si>
  <si>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</si>
  <si>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</si>
  <si>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</si>
  <si>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</si>
  <si>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</si>
  <si>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</si>
  <si>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</si>
  <si>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</si>
  <si>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</si>
  <si>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</si>
  <si>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</si>
  <si>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</si>
  <si>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</si>
  <si>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</si>
  <si>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</si>
  <si>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</si>
  <si>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</si>
  <si>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</si>
  <si>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</si>
  <si>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</si>
  <si>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</si>
  <si>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</si>
  <si>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</si>
  <si>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</si>
  <si>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</si>
  <si>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</si>
  <si>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</si>
  <si>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</si>
  <si>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</si>
  <si>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</si>
  <si>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</si>
  <si>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</si>
  <si>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</si>
  <si>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</si>
  <si>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</si>
  <si>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</si>
  <si>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</si>
  <si>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</si>
  <si>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</si>
  <si>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</si>
  <si>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</si>
  <si>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</si>
  <si>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</si>
  <si>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</si>
  <si>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</si>
  <si>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</si>
  <si>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</si>
  <si>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</si>
  <si>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</si>
  <si>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</si>
  <si>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</si>
  <si>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</si>
  <si>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</si>
  <si>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</si>
  <si>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</si>
  <si>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</si>
  <si>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</si>
  <si>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</si>
  <si>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</si>
  <si>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</si>
  <si>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</si>
  <si>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</si>
  <si>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</si>
  <si>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</si>
  <si>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</si>
  <si>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</si>
  <si>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</si>
  <si>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</si>
  <si>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</si>
  <si>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</si>
  <si>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</si>
  <si>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</si>
  <si>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</si>
  <si>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</si>
  <si>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</si>
  <si>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</si>
  <si>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</si>
  <si>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</si>
  <si>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</si>
  <si>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</si>
  <si>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</si>
  <si>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</si>
  <si>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</si>
  <si>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</si>
  <si>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</si>
  <si>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</si>
  <si>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</si>
  <si>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</si>
  <si>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</si>
  <si>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</si>
  <si>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</si>
  <si>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</si>
  <si>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</si>
  <si>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</si>
  <si>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</si>
  <si>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</si>
  <si>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</si>
  <si>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</si>
  <si>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</si>
  <si>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</si>
  <si>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</si>
  <si>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</si>
  <si>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</si>
  <si>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</si>
  <si>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</si>
  <si>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</si>
  <si>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</si>
  <si>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</si>
  <si>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</si>
  <si>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</si>
  <si>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</si>
  <si>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</si>
  <si>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</si>
  <si>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</si>
  <si>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</si>
  <si>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</si>
  <si>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</si>
  <si>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</si>
  <si>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</si>
  <si>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</si>
  <si>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</si>
  <si>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</si>
  <si>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</si>
  <si>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</si>
  <si>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</si>
  <si>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</si>
  <si>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</si>
  <si>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</si>
  <si>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</si>
  <si>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</si>
  <si>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</si>
  <si>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</si>
  <si>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</si>
  <si>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</si>
  <si>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</si>
  <si>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</si>
  <si>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</si>
  <si>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</si>
  <si>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</si>
  <si>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</si>
  <si>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</si>
  <si>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</si>
  <si>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</si>
  <si>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</si>
  <si>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</si>
  <si>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</si>
  <si>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</si>
  <si>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</si>
  <si>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</si>
  <si>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</si>
  <si>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</si>
  <si>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</si>
  <si>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</si>
  <si>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</si>
  <si>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</si>
  <si>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</si>
  <si>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</si>
  <si>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</si>
  <si>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</si>
  <si>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</si>
  <si>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</si>
  <si>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</si>
  <si>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</si>
  <si>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</si>
  <si>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</si>
  <si>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</si>
  <si>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</si>
  <si>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</si>
  <si>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</si>
  <si>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</si>
  <si>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</si>
  <si>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</si>
  <si>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</si>
  <si>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</si>
  <si>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</si>
  <si>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</si>
  <si>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</si>
  <si>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</si>
  <si>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</si>
  <si>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</si>
  <si>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</si>
  <si>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</si>
  <si>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</si>
  <si>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</si>
  <si>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</si>
  <si>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</si>
  <si>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</si>
  <si>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</si>
  <si>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</si>
  <si>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</si>
  <si>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</si>
  <si>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</si>
  <si>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</si>
  <si>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</si>
  <si>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</si>
  <si>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</si>
  <si>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</si>
  <si>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</si>
  <si>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</si>
  <si>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</si>
  <si>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</si>
  <si>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</si>
  <si>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</si>
  <si>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</si>
  <si>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</si>
  <si>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</si>
  <si>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</si>
  <si>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</si>
  <si>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</si>
  <si>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</si>
  <si>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</si>
  <si>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</si>
  <si>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</si>
  <si>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</si>
  <si>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</si>
  <si>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</si>
  <si>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</si>
  <si>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</si>
  <si>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</si>
  <si>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</si>
  <si>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</si>
  <si>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</si>
  <si>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</si>
  <si>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</si>
  <si>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</si>
  <si>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</si>
  <si>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</si>
  <si>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</si>
  <si>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</si>
  <si>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</si>
  <si>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</si>
  <si>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</si>
  <si>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</si>
  <si>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</si>
  <si>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</si>
  <si>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</si>
  <si>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</si>
  <si>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</si>
  <si>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</si>
  <si>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</si>
  <si>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</si>
  <si>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</si>
  <si>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</si>
  <si>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</si>
  <si>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</si>
  <si>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</si>
  <si>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</si>
  <si>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</si>
  <si>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</si>
  <si>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</si>
  <si>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</si>
  <si>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</si>
  <si>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</si>
  <si>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</si>
  <si>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</si>
  <si>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</si>
  <si>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</si>
  <si>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</si>
  <si>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</si>
  <si>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</si>
  <si>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</si>
  <si>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</si>
  <si>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</si>
  <si>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</si>
  <si>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</si>
  <si>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</si>
  <si>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</si>
  <si>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</si>
  <si>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</si>
  <si>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</si>
  <si>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</si>
  <si>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</si>
  <si>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</si>
  <si>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</si>
  <si>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</si>
  <si>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</si>
  <si>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</si>
  <si>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</si>
  <si>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</si>
  <si>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</si>
  <si>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</si>
  <si>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</si>
  <si>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</si>
  <si>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</si>
  <si>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</si>
  <si>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</si>
  <si>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</si>
  <si>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</si>
  <si>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</si>
  <si>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</si>
  <si>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</si>
  <si>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</si>
  <si>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</si>
  <si>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</si>
  <si>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</si>
  <si>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</si>
  <si>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</si>
  <si>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</si>
  <si>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</si>
  <si>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</si>
  <si>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</si>
  <si>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</si>
  <si>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</si>
  <si>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</si>
  <si>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</si>
  <si>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</si>
  <si>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</si>
  <si>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</si>
  <si>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</si>
  <si>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</si>
  <si>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</si>
  <si>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</si>
  <si>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</si>
  <si>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</si>
  <si>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</si>
  <si>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</si>
  <si>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</si>
  <si>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</si>
  <si>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</si>
  <si>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</si>
  <si>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</si>
  <si>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</si>
  <si>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</si>
  <si>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</si>
  <si>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</si>
  <si>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</si>
  <si>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</si>
  <si>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</si>
  <si>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</si>
  <si>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</si>
  <si>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</si>
  <si>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</si>
  <si>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</si>
  <si>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</si>
  <si>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</si>
  <si>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</si>
  <si>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</si>
  <si>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</si>
  <si>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</si>
  <si>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</si>
  <si>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</si>
  <si>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</si>
  <si>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</si>
  <si>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</si>
  <si>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</si>
  <si>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</si>
  <si>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</si>
  <si>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</si>
  <si>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</si>
  <si>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</si>
  <si>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</si>
  <si>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</si>
  <si>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</si>
  <si>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</si>
  <si>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</si>
  <si>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</si>
  <si>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</si>
  <si>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</si>
  <si>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</si>
  <si>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</si>
  <si>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</si>
  <si>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</si>
  <si>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</si>
  <si>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</si>
  <si>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</si>
  <si>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</si>
  <si>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</si>
  <si>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</si>
  <si>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</si>
  <si>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</si>
  <si>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</si>
  <si>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</si>
  <si>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</si>
  <si>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</si>
  <si>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</si>
  <si>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</si>
  <si>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</si>
  <si>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</si>
  <si>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</si>
  <si>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</si>
  <si>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</si>
  <si>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</si>
  <si>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</si>
  <si>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</si>
  <si>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</si>
  <si>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</si>
  <si>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</si>
  <si>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</si>
  <si>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</si>
  <si>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</si>
  <si>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</si>
  <si>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</si>
  <si>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</si>
  <si>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</si>
  <si>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</si>
  <si>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</si>
  <si>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</si>
  <si>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</si>
  <si>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</si>
  <si>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</si>
  <si>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</si>
  <si>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</si>
  <si>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</si>
  <si>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</si>
  <si>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</si>
  <si>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</si>
  <si>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</si>
  <si>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</si>
  <si>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</si>
  <si>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</si>
  <si>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</si>
  <si>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</si>
  <si>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</si>
  <si>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</si>
  <si>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</si>
  <si>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</si>
  <si>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</si>
  <si>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</si>
  <si>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</si>
  <si>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</si>
  <si>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</si>
  <si>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</si>
  <si>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</si>
  <si>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</si>
  <si>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</si>
  <si>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</si>
  <si>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</si>
  <si>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</si>
  <si>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</si>
  <si>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</si>
  <si>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</si>
  <si>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</si>
  <si>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</si>
  <si>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</si>
  <si>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</si>
  <si>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</si>
  <si>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</si>
  <si>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</si>
  <si>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</si>
  <si>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</si>
  <si>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</si>
  <si>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</si>
  <si>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</si>
  <si>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</si>
  <si>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</si>
  <si>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</si>
  <si>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</si>
  <si>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</si>
  <si>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</si>
  <si>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</si>
  <si>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</si>
  <si>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</si>
  <si>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</si>
  <si>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</si>
  <si>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</si>
  <si>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</si>
  <si>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</si>
  <si>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</si>
  <si>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</si>
  <si>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</si>
  <si>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</si>
  <si>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</si>
  <si>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</si>
  <si>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</si>
  <si>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</si>
  <si>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</si>
  <si>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</si>
  <si>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</si>
  <si>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</si>
  <si>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</si>
  <si>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</si>
  <si>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</si>
  <si>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</si>
  <si>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</si>
  <si>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</si>
  <si>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</si>
  <si>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</si>
  <si>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</si>
  <si>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</si>
  <si>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</si>
  <si>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</si>
  <si>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</si>
  <si>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</si>
  <si>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</si>
  <si>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</si>
  <si>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</si>
  <si>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</si>
  <si>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</si>
  <si>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</si>
  <si>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</si>
  <si>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</si>
  <si>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</si>
  <si>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</si>
  <si>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</si>
  <si>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</si>
  <si>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</si>
  <si>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</si>
  <si>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</si>
  <si>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</si>
  <si>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</si>
  <si>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</si>
  <si>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</si>
  <si>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</si>
  <si>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</si>
  <si>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</si>
  <si>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</si>
  <si>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</si>
  <si>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</si>
  <si>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</si>
  <si>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</si>
  <si>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</si>
  <si>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</si>
  <si>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</si>
  <si>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</si>
  <si>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</si>
  <si>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</si>
  <si>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</si>
  <si>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</si>
  <si>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</si>
  <si>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</si>
  <si>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</si>
  <si>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</si>
  <si>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</si>
  <si>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</si>
  <si>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</si>
  <si>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</si>
  <si>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</si>
  <si>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</si>
  <si>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</si>
  <si>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</si>
  <si>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</si>
  <si>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</si>
  <si>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</si>
  <si>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</si>
  <si>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</si>
  <si>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</si>
  <si>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</si>
  <si>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</si>
  <si>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</si>
  <si>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</si>
  <si>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</si>
  <si>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</si>
  <si>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</si>
  <si>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</si>
  <si>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</si>
  <si>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</si>
  <si>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</si>
  <si>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</si>
  <si>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</si>
  <si>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</si>
  <si>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</si>
  <si>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</si>
  <si>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</si>
  <si>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</si>
  <si>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</si>
  <si>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</si>
  <si>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</si>
  <si>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</si>
  <si>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</si>
  <si>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</si>
  <si>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</si>
  <si>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</si>
  <si>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</si>
  <si>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</si>
  <si>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</si>
  <si>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</si>
  <si>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</si>
  <si>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</si>
  <si>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</si>
  <si>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</si>
  <si>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</si>
  <si>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</si>
  <si>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</si>
  <si>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</si>
  <si>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</si>
  <si>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</si>
  <si>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</si>
  <si>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</si>
  <si>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</si>
  <si>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</si>
  <si>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</si>
  <si>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</si>
  <si>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</si>
  <si>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</si>
  <si>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</si>
  <si>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</si>
  <si>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</si>
  <si>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</si>
  <si>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</si>
  <si>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</si>
  <si>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</si>
  <si>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</si>
  <si>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</si>
  <si>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</si>
  <si>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</si>
  <si>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</si>
  <si>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</si>
  <si>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</si>
  <si>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</si>
  <si>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</si>
  <si>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</si>
  <si>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</si>
  <si>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</si>
  <si>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</si>
  <si>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</si>
  <si>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</si>
  <si>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</si>
  <si>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</si>
  <si>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</si>
  <si>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</si>
  <si>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</si>
  <si>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</si>
  <si>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</si>
  <si>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</si>
  <si>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</si>
  <si>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</si>
  <si>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</si>
  <si>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</si>
  <si>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</si>
  <si>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</si>
  <si>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</si>
  <si>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</si>
  <si>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</si>
  <si>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</si>
  <si>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</si>
  <si>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</si>
  <si>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</si>
  <si>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</si>
  <si>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</si>
  <si>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</si>
  <si>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</si>
  <si>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</si>
  <si>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</si>
  <si>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</si>
  <si>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</si>
  <si>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</si>
  <si>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</si>
  <si>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</si>
  <si>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</si>
  <si>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</si>
  <si>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</si>
  <si>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</si>
  <si>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</si>
  <si>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</si>
  <si>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</si>
  <si>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</si>
  <si>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</si>
  <si>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</si>
  <si>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</si>
  <si>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</si>
  <si>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</si>
  <si>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</si>
  <si>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</si>
  <si>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</si>
  <si>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</si>
  <si>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</si>
  <si>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</si>
  <si>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</si>
  <si>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</si>
  <si>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</si>
  <si>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</si>
  <si>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</si>
  <si>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</si>
  <si>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</si>
  <si>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</si>
  <si>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</si>
  <si>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</si>
  <si>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</si>
  <si>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</si>
  <si>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</si>
  <si>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</si>
  <si>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</si>
  <si>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</si>
  <si>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</si>
  <si>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</si>
  <si>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</si>
  <si>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</si>
  <si>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</si>
  <si>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</si>
  <si>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</si>
  <si>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</si>
  <si>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</si>
  <si>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</si>
  <si>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</si>
  <si>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</si>
  <si>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</si>
  <si>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</si>
  <si>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</si>
  <si>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</si>
  <si>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</si>
  <si>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</si>
  <si>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</si>
  <si>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</si>
  <si>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</si>
  <si>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</si>
  <si>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</si>
  <si>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</si>
  <si>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</si>
  <si>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</si>
  <si>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</si>
  <si>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</si>
  <si>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</si>
  <si>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</si>
  <si>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</si>
  <si>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</si>
  <si>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</si>
  <si>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</si>
  <si>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</si>
  <si>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</si>
  <si>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</si>
  <si>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</si>
  <si>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</si>
  <si>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</si>
  <si>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</si>
  <si>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</si>
  <si>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</si>
  <si>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</si>
  <si>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</si>
  <si>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</si>
  <si>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</si>
  <si>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</si>
  <si>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</si>
  <si>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</si>
  <si>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</si>
  <si>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</si>
  <si>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</si>
  <si>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</si>
  <si>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</si>
  <si>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</si>
  <si>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</si>
  <si>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</si>
  <si>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</si>
  <si>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</si>
  <si>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</si>
  <si>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</si>
  <si>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</si>
  <si>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</si>
  <si>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</si>
  <si>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</si>
  <si>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</si>
  <si>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</si>
  <si>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</si>
  <si>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</si>
  <si>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</si>
  <si>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</si>
  <si>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</si>
  <si>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</si>
  <si>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</si>
  <si>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</si>
  <si>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</si>
  <si>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</si>
  <si>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</si>
  <si>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</si>
  <si>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</si>
  <si>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</si>
  <si>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</si>
  <si>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</si>
  <si>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</si>
  <si>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</si>
  <si>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</si>
  <si>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</si>
  <si>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</si>
  <si>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</si>
  <si>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</si>
  <si>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</si>
  <si>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</si>
  <si>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</si>
  <si>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</si>
  <si>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</si>
  <si>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</si>
  <si>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</si>
  <si>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</si>
  <si>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</si>
  <si>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</si>
  <si>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</si>
  <si>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</si>
  <si>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</si>
  <si>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</si>
  <si>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</si>
  <si>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</si>
  <si>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</si>
  <si>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</si>
  <si>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</si>
  <si>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</si>
  <si>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</si>
  <si>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</si>
  <si>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</si>
  <si>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</si>
  <si>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</si>
  <si>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</si>
  <si>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</si>
  <si>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</si>
  <si>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</si>
  <si>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</si>
  <si>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</si>
  <si>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</si>
  <si>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</si>
  <si>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</si>
  <si>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</si>
  <si>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</si>
  <si>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</si>
  <si>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</si>
  <si>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</si>
  <si>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</si>
  <si>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</si>
  <si>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</si>
  <si>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</si>
  <si>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</si>
  <si>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</si>
  <si>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</si>
  <si>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</si>
  <si>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</si>
  <si>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</si>
  <si>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</si>
  <si>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</si>
  <si>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</si>
  <si>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</si>
  <si>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</si>
  <si>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</si>
  <si>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</si>
  <si>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</si>
  <si>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</si>
  <si>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</si>
  <si>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</si>
  <si>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</si>
  <si>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</si>
  <si>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</si>
  <si>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</si>
  <si>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</si>
  <si>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</si>
  <si>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</si>
  <si>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</si>
  <si>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</si>
  <si>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</si>
  <si>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</si>
  <si>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</si>
  <si>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</si>
  <si>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</si>
  <si>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</si>
  <si>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</si>
  <si>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</si>
  <si>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</si>
  <si>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</si>
  <si>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</si>
  <si>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</si>
  <si>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</si>
  <si>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</si>
  <si>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</si>
  <si>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</si>
  <si>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</si>
  <si>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</si>
  <si>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</si>
  <si>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</si>
  <si>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</si>
  <si>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</si>
  <si>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</si>
  <si>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</si>
  <si>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</si>
  <si>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</si>
  <si>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</si>
  <si>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</si>
  <si>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</si>
  <si>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</si>
  <si>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</si>
  <si>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</si>
  <si>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</si>
  <si>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</si>
  <si>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</si>
  <si>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</si>
  <si>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</si>
  <si>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</si>
  <si>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</si>
  <si>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</si>
  <si>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</si>
  <si>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</si>
  <si>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</si>
  <si>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</si>
  <si>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</si>
  <si>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</si>
  <si>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</si>
  <si>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</si>
  <si>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</si>
  <si>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</si>
  <si>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</si>
  <si>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</si>
  <si>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</si>
  <si>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</si>
  <si>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</si>
  <si>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</si>
  <si>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</si>
  <si>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</si>
  <si>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</si>
  <si>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</si>
  <si>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</si>
  <si>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</si>
  <si>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</si>
  <si>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</si>
  <si>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</si>
  <si>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</si>
  <si>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</si>
  <si>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</si>
  <si>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</si>
  <si>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</si>
  <si>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</si>
  <si>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</si>
  <si>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</si>
  <si>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</si>
  <si>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</si>
  <si>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</si>
  <si>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</si>
  <si>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</si>
  <si>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</si>
  <si>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</si>
  <si>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</si>
  <si>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</si>
  <si>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</si>
  <si>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</si>
  <si>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</si>
  <si>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</si>
  <si>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</si>
  <si>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</si>
  <si>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</si>
  <si>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</si>
  <si>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</si>
  <si>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</si>
  <si>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</si>
  <si>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</si>
  <si>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</si>
  <si>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</si>
  <si>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</si>
  <si>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</si>
  <si>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</si>
  <si>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</si>
  <si>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</si>
  <si>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</si>
  <si>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</si>
  <si>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</si>
  <si>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</si>
  <si>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</si>
  <si>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</si>
  <si>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</si>
  <si>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</si>
  <si>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</si>
  <si>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</si>
  <si>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</si>
  <si>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</si>
  <si>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</si>
  <si>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</si>
  <si>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</si>
  <si>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</si>
  <si>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</si>
  <si>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</si>
  <si>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</si>
  <si>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</si>
  <si>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</si>
  <si>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</si>
  <si>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</si>
  <si>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</si>
  <si>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</si>
  <si>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</si>
  <si>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</si>
  <si>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</si>
  <si>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</si>
  <si>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</si>
  <si>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</si>
  <si>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</si>
  <si>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</si>
  <si>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</si>
  <si>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</si>
  <si>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</si>
  <si>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</si>
  <si>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</si>
  <si>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</si>
  <si>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</si>
  <si>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</si>
  <si>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</si>
  <si>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</si>
  <si>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</si>
  <si>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</si>
  <si>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</si>
  <si>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</si>
  <si>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</si>
  <si>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</si>
  <si>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</si>
  <si>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</si>
  <si>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</si>
  <si>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</si>
  <si>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</si>
  <si>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</si>
  <si>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</si>
  <si>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</si>
  <si>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</si>
  <si>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</si>
  <si>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</si>
  <si>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</si>
  <si>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</si>
  <si>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</si>
  <si>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</si>
  <si>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</si>
  <si>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</si>
  <si>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</si>
  <si>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</si>
  <si>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</si>
  <si>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</si>
  <si>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</si>
  <si>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</si>
  <si>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</si>
  <si>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</si>
  <si>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</si>
  <si>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</si>
  <si>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</si>
  <si>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</si>
  <si>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</si>
  <si>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</si>
  <si>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</si>
  <si>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</si>
  <si>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</si>
  <si>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</si>
  <si>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</si>
  <si>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</si>
  <si>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</si>
  <si>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</si>
  <si>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</si>
  <si>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</si>
  <si>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</si>
  <si>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</si>
  <si>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</si>
  <si>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</si>
  <si>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</si>
  <si>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</si>
  <si>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</si>
  <si>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</si>
  <si>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</si>
  <si>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</si>
  <si>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</si>
  <si>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</si>
  <si>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</si>
  <si>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</si>
  <si>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</si>
  <si>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</si>
  <si>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</si>
  <si>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</si>
  <si>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</si>
  <si>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</si>
  <si>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</si>
  <si>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</si>
  <si>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</si>
  <si>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</si>
  <si>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</si>
  <si>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</si>
  <si>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</si>
  <si>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</si>
  <si>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</si>
  <si>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</si>
  <si>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</si>
  <si>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</si>
  <si>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</si>
  <si>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</si>
  <si>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</si>
  <si>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</si>
  <si>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</si>
  <si>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</si>
  <si>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</si>
  <si>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</si>
  <si>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</si>
  <si>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</si>
  <si>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</si>
  <si>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</si>
  <si>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</si>
  <si>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</si>
  <si>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</si>
  <si>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</si>
  <si>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</si>
  <si>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</si>
  <si>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</si>
  <si>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</si>
  <si>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</si>
  <si>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</si>
  <si>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</si>
  <si>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</si>
  <si>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</si>
  <si>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</si>
  <si>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</si>
  <si>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</si>
  <si>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</si>
  <si>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</si>
  <si>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</si>
  <si>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</si>
  <si>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</si>
  <si>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</si>
  <si>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</si>
  <si>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</si>
  <si>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</si>
  <si>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</si>
  <si>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</si>
  <si>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</si>
  <si>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</si>
  <si>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</si>
  <si>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</si>
  <si>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</si>
  <si>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</si>
  <si>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</si>
  <si>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</si>
  <si>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</si>
  <si>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</si>
  <si>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</si>
  <si>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</si>
  <si>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</si>
  <si>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</si>
  <si>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</si>
  <si>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</si>
  <si>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</si>
  <si>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</si>
  <si>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</si>
  <si>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</si>
  <si>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</si>
  <si>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</si>
  <si>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</si>
  <si>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</si>
  <si>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</si>
  <si>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</si>
  <si>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</si>
  <si>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</si>
  <si>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</si>
  <si>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</si>
  <si>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</si>
  <si>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</si>
  <si>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</si>
  <si>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</si>
  <si>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</si>
  <si>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</si>
  <si>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</si>
  <si>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</si>
  <si>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</si>
  <si>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</si>
  <si>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</si>
  <si>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</si>
  <si>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</si>
  <si>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</si>
  <si>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</si>
  <si>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</si>
  <si>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</si>
  <si>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</si>
  <si>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</si>
  <si>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</si>
  <si>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</si>
  <si>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</si>
  <si>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</si>
  <si>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</si>
  <si>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</si>
  <si>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</si>
  <si>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</si>
  <si>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</si>
  <si>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</si>
  <si>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</si>
  <si>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</si>
  <si>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</si>
  <si>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</si>
  <si>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</si>
  <si>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</si>
  <si>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</si>
  <si>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</si>
  <si>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</si>
  <si>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</si>
  <si>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</si>
  <si>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</si>
  <si>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</si>
  <si>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</si>
  <si>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</si>
  <si>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</si>
  <si>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</si>
  <si>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</si>
  <si>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</si>
  <si>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</si>
  <si>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</si>
  <si>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</si>
  <si>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</si>
  <si>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</si>
  <si>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</si>
  <si>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</si>
  <si>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</si>
  <si>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</si>
  <si>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</si>
  <si>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</si>
  <si>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</si>
  <si>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</si>
  <si>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</si>
  <si>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</si>
  <si>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</si>
  <si>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</si>
  <si>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</si>
  <si>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</si>
  <si>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</si>
  <si>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</si>
  <si>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</si>
  <si>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</si>
  <si>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</si>
  <si>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</si>
  <si>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</si>
  <si>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</si>
  <si>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</si>
  <si>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</si>
  <si>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</si>
  <si>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</si>
  <si>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</si>
  <si>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</si>
  <si>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</si>
  <si>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</si>
  <si>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</si>
  <si>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</si>
  <si>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</si>
  <si>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</si>
  <si>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</si>
  <si>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</si>
  <si>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</si>
  <si>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</si>
  <si>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</si>
  <si>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</si>
  <si>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</si>
  <si>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</si>
  <si>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</si>
  <si>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</si>
  <si>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</si>
  <si>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</si>
  <si>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</si>
  <si>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</si>
  <si>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</si>
  <si>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</si>
  <si>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</si>
  <si>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</si>
  <si>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</si>
  <si>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</si>
  <si>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</si>
  <si>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</si>
  <si>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</si>
  <si>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</si>
  <si>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</si>
  <si>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</si>
  <si>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</si>
  <si>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</si>
  <si>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</si>
  <si>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</si>
  <si>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</si>
  <si>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</si>
  <si>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</si>
  <si>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</si>
  <si>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</si>
  <si>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</si>
  <si>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</si>
  <si>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</si>
  <si>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</si>
  <si>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</si>
  <si>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</si>
  <si>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</si>
  <si>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</si>
  <si>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</si>
  <si>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</si>
  <si>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</si>
  <si>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</si>
  <si>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</si>
  <si>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</si>
  <si>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</si>
  <si>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</si>
  <si>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</si>
  <si>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</si>
  <si>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</si>
  <si>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</si>
  <si>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</si>
  <si>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</si>
  <si>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</si>
  <si>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</si>
  <si>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</si>
  <si>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</si>
  <si>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</si>
  <si>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</si>
  <si>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</si>
  <si>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</si>
  <si>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</si>
  <si>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</si>
  <si>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</si>
  <si>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</si>
  <si>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</si>
  <si>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</si>
  <si>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</si>
  <si>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</si>
  <si>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</si>
  <si>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</si>
  <si>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</si>
  <si>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</si>
  <si>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</si>
  <si>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</si>
  <si>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</si>
  <si>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</si>
  <si>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</si>
  <si>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</si>
  <si>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</si>
  <si>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</si>
  <si>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</si>
  <si>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</si>
  <si>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</si>
  <si>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</si>
  <si>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</si>
  <si>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</si>
  <si>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</si>
  <si>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</si>
  <si>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</si>
  <si>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</si>
  <si>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</si>
  <si>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</si>
  <si>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</si>
  <si>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</si>
  <si>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</si>
  <si>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</si>
  <si>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</si>
  <si>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</si>
  <si>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</si>
  <si>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</si>
  <si>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</si>
  <si>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</si>
  <si>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</si>
  <si>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</si>
  <si>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</si>
  <si>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</si>
  <si>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</si>
  <si>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</si>
  <si>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</si>
  <si>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</si>
  <si>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</si>
  <si>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</si>
  <si>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</si>
  <si>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</si>
  <si>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</si>
  <si>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</si>
  <si>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</si>
  <si>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</si>
  <si>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</si>
  <si>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</si>
  <si>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</si>
  <si>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</si>
  <si>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</si>
  <si>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</si>
  <si>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</si>
  <si>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</si>
  <si>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</si>
  <si>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</si>
  <si>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</si>
  <si>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</si>
  <si>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</si>
  <si>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</si>
  <si>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</si>
  <si>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</si>
  <si>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</si>
  <si>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</si>
  <si>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</si>
  <si>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</si>
  <si>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</si>
  <si>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</si>
  <si>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</si>
  <si>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</si>
  <si>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</si>
  <si>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</si>
  <si>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</si>
  <si>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</si>
  <si>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</si>
  <si>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</si>
  <si>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</si>
  <si>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</si>
  <si>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</si>
  <si>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</si>
  <si>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</si>
  <si>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</si>
  <si>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</si>
  <si>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</si>
  <si>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</si>
  <si>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</si>
  <si>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</si>
  <si>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</si>
  <si>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</si>
  <si>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</si>
  <si>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</si>
  <si>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</si>
  <si>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</si>
  <si>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</si>
  <si>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</si>
  <si>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</si>
  <si>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</si>
  <si>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</si>
  <si>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</si>
  <si>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</si>
  <si>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</si>
  <si>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</si>
  <si>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</si>
  <si>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</si>
  <si>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</si>
  <si>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</si>
  <si>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</si>
  <si>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</si>
  <si>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</si>
  <si>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</si>
  <si>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</si>
  <si>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</si>
  <si>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</si>
  <si>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</si>
  <si>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</si>
  <si>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</si>
  <si>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</si>
  <si>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</si>
  <si>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</si>
  <si>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</si>
  <si>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</si>
  <si>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</si>
  <si>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</si>
  <si>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</si>
  <si>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</si>
  <si>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</si>
  <si>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</si>
  <si>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</si>
  <si>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</si>
  <si>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</si>
  <si>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</si>
  <si>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</si>
  <si>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</si>
  <si>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</si>
  <si>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</si>
  <si>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</si>
  <si>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</si>
  <si>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</si>
  <si>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</si>
  <si>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</si>
  <si>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</si>
  <si>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</si>
  <si>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</si>
  <si>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</si>
  <si>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</si>
  <si>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</si>
  <si>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</si>
  <si>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</si>
  <si>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</si>
  <si>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</si>
  <si>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</si>
  <si>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</si>
  <si>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</si>
  <si>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</si>
  <si>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</si>
  <si>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</si>
  <si>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</si>
  <si>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</si>
  <si>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</si>
  <si>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</si>
  <si>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</si>
  <si>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</si>
  <si>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</si>
  <si>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</si>
  <si>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</si>
  <si>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</si>
  <si>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</si>
  <si>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</si>
  <si>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</si>
  <si>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</si>
  <si>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</si>
  <si>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</si>
  <si>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</si>
  <si>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</si>
  <si>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</si>
  <si>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</si>
  <si>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</si>
  <si>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</si>
  <si>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</si>
  <si>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</si>
  <si>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</si>
  <si>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</si>
  <si>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</si>
  <si>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</si>
  <si>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</si>
  <si>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</si>
  <si>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</si>
  <si>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</si>
  <si>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</si>
  <si>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</si>
  <si>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</si>
  <si>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</si>
  <si>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</si>
  <si>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</si>
  <si>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</si>
  <si>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</si>
  <si>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</si>
  <si>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</si>
  <si>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</si>
  <si>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</si>
  <si>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</si>
  <si>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</si>
  <si>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</si>
  <si>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</si>
  <si>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</si>
  <si>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</si>
  <si>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</si>
  <si>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</si>
  <si>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</si>
  <si>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</si>
  <si>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</si>
  <si>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</si>
  <si>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</si>
  <si>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</si>
  <si>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</si>
  <si>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</si>
  <si>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</si>
  <si>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</si>
  <si>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</si>
  <si>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</si>
  <si>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</si>
  <si>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</si>
  <si>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</si>
  <si>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</si>
  <si>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</si>
  <si>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</si>
  <si>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</si>
  <si>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</si>
  <si>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</si>
  <si>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</si>
  <si>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</si>
  <si>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</si>
  <si>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</si>
  <si>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</si>
  <si>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</si>
  <si>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</si>
  <si>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</si>
  <si>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</si>
  <si>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</si>
  <si>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</si>
  <si>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</si>
  <si>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</si>
  <si>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</si>
  <si>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</si>
  <si>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</si>
  <si>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</si>
  <si>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</si>
  <si>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</si>
  <si>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</si>
  <si>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</si>
  <si>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</si>
  <si>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</si>
  <si>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</si>
  <si>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</si>
  <si>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</si>
  <si>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</si>
  <si>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</si>
  <si>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</si>
  <si>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</si>
  <si>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</si>
  <si>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</si>
  <si>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</si>
  <si>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</si>
  <si>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</si>
  <si>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</si>
  <si>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</si>
  <si>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</si>
  <si>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</si>
  <si>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</si>
  <si>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</si>
  <si>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</si>
  <si>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</si>
  <si>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</si>
  <si>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</si>
  <si>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</si>
  <si>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</si>
  <si>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</si>
  <si>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</si>
  <si>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</si>
  <si>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</si>
  <si>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</si>
  <si>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</si>
  <si>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</si>
  <si>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</si>
  <si>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</si>
  <si>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</si>
  <si>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</si>
  <si>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</si>
  <si>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</si>
  <si>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</si>
  <si>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</si>
  <si>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</si>
  <si>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</si>
  <si>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</si>
  <si>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</si>
  <si>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</si>
  <si>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</si>
  <si>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</si>
  <si>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</si>
  <si>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</si>
  <si>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</si>
  <si>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</si>
  <si>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</si>
  <si>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</si>
  <si>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</si>
  <si>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</si>
  <si>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</si>
  <si>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</si>
  <si>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</si>
  <si>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</si>
  <si>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</si>
  <si>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</si>
  <si>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</si>
  <si>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</si>
  <si>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</si>
  <si>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</si>
  <si>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</si>
  <si>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</si>
  <si>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</si>
  <si>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</si>
  <si>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</si>
  <si>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</si>
  <si>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</si>
  <si>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</si>
  <si>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</si>
  <si>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</si>
  <si>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</si>
  <si>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</si>
  <si>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</si>
  <si>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</si>
  <si>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</si>
  <si>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</si>
  <si>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</si>
  <si>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</si>
  <si>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</si>
  <si>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</si>
  <si>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</si>
  <si>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</si>
  <si>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</si>
  <si>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</si>
  <si>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</si>
  <si>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</si>
  <si>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</si>
  <si>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</si>
  <si>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</si>
  <si>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</si>
  <si>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</si>
  <si>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</si>
  <si>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</si>
  <si>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</si>
  <si>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</si>
  <si>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</si>
  <si>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</si>
  <si>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</si>
  <si>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</si>
  <si>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</si>
  <si>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</si>
  <si>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</si>
  <si>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</si>
  <si>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</si>
  <si>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</si>
  <si>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</si>
  <si>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</si>
  <si>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</si>
  <si>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</si>
  <si>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</si>
  <si>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</si>
  <si>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</si>
  <si>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</si>
  <si>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</si>
  <si>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</si>
  <si>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</si>
  <si>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</si>
  <si>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</si>
  <si>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</si>
  <si>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</si>
  <si>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</si>
  <si>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</si>
  <si>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</si>
  <si>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</si>
  <si>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</si>
  <si>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</si>
  <si>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</si>
  <si>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</si>
  <si>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</si>
  <si>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</si>
  <si>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</si>
  <si>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</si>
  <si>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</si>
  <si>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</si>
  <si>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</si>
  <si>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</si>
  <si>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</si>
  <si>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</si>
  <si>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</si>
  <si>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</si>
  <si>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</si>
  <si>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</si>
  <si>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</si>
  <si>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</si>
  <si>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</si>
  <si>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</si>
  <si>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</si>
  <si>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</si>
  <si>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</si>
  <si>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</si>
  <si>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</si>
  <si>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</si>
  <si>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</si>
  <si>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</si>
  <si>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</si>
  <si>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</si>
  <si>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</si>
  <si>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</si>
  <si>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</si>
  <si>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</si>
  <si>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</si>
  <si>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</si>
  <si>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</si>
  <si>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</si>
  <si>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</si>
  <si>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</si>
  <si>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</si>
  <si>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</si>
  <si>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</si>
  <si>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</si>
  <si>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</si>
  <si>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</si>
  <si>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</si>
  <si>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</si>
  <si>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</si>
  <si>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</si>
  <si>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</si>
  <si>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</si>
  <si>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</si>
  <si>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</si>
  <si>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</si>
  <si>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</si>
  <si>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</si>
  <si>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</si>
  <si>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</si>
  <si>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</si>
  <si>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</si>
  <si>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</si>
  <si>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</si>
  <si>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</si>
  <si>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</si>
  <si>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</si>
  <si>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</si>
  <si>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</si>
  <si>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</si>
  <si>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</si>
  <si>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</si>
  <si>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</si>
  <si>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</si>
  <si>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</si>
  <si>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</si>
  <si>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</si>
  <si>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</si>
  <si>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</si>
  <si>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</si>
  <si>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</si>
  <si>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</si>
  <si>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</si>
  <si>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</si>
  <si>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</si>
  <si>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</si>
  <si>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</si>
  <si>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</si>
  <si>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</si>
  <si>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</si>
  <si>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</si>
  <si>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</si>
  <si>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</si>
  <si>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</si>
  <si>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</si>
  <si>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</si>
  <si>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</si>
  <si>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</si>
  <si>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</si>
  <si>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</si>
  <si>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</si>
  <si>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</si>
  <si>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</si>
  <si>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</si>
  <si>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</si>
  <si>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</si>
  <si>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</si>
  <si>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</si>
  <si>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</si>
  <si>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</si>
  <si>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</si>
  <si>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</si>
  <si>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</si>
  <si>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</si>
  <si>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</si>
  <si>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</si>
  <si>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</si>
  <si>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</si>
  <si>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</si>
  <si>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</si>
  <si>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</si>
  <si>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</si>
  <si>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</si>
  <si>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</si>
  <si>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</si>
  <si>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</si>
  <si>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</si>
  <si>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</si>
  <si>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</si>
  <si>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</si>
  <si>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</si>
  <si>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</si>
  <si>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</si>
  <si>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</si>
  <si>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</si>
  <si>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</si>
  <si>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</si>
  <si>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</si>
  <si>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</si>
  <si>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</si>
  <si>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</si>
  <si>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</si>
  <si>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</si>
  <si>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</si>
  <si>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</si>
  <si>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</si>
  <si>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</si>
  <si>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</si>
  <si>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</si>
  <si>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</si>
  <si>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</si>
  <si>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</si>
  <si>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</si>
  <si>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</si>
  <si>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</si>
  <si>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</si>
  <si>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</si>
  <si>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</si>
  <si>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</si>
  <si>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</si>
  <si>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</si>
  <si>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</si>
  <si>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</si>
  <si>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</si>
  <si>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</si>
  <si>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</si>
  <si>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</si>
  <si>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</si>
  <si>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</si>
  <si>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</si>
  <si>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</si>
  <si>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</si>
  <si>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</si>
  <si>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</si>
  <si>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</si>
  <si>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</si>
  <si>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</si>
  <si>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</si>
  <si>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</si>
  <si>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</si>
  <si>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</si>
  <si>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</si>
  <si>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</si>
  <si>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</si>
  <si>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</si>
  <si>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</si>
  <si>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</si>
  <si>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</si>
  <si>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</si>
  <si>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</si>
  <si>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</si>
  <si>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</si>
  <si>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</si>
  <si>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</si>
  <si>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</si>
  <si>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</si>
  <si>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</si>
  <si>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</si>
  <si>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</si>
  <si>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</si>
  <si>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</si>
  <si>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</si>
  <si>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</si>
  <si>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</si>
  <si>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</si>
  <si>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</si>
  <si>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</si>
  <si>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</si>
  <si>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</si>
  <si>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</si>
  <si>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</si>
  <si>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</si>
  <si>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</si>
  <si>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</si>
  <si>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</si>
  <si>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</si>
  <si>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</si>
  <si>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</si>
  <si>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</si>
  <si>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</si>
  <si>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</si>
  <si>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</si>
  <si>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</si>
  <si>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</si>
  <si>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</si>
  <si>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</si>
  <si>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</si>
  <si>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</si>
  <si>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</si>
  <si>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</si>
  <si>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</si>
  <si>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</si>
  <si>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</si>
  <si>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</si>
  <si>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</si>
  <si>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</si>
  <si>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</si>
  <si>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</si>
  <si>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</si>
  <si>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</si>
  <si>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</si>
  <si>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</si>
  <si>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</si>
  <si>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</si>
  <si>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</si>
  <si>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</si>
  <si>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</si>
  <si>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</si>
  <si>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</si>
  <si>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</si>
  <si>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</si>
  <si>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</si>
  <si>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</si>
  <si>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</si>
  <si>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</si>
  <si>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</si>
  <si>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</si>
  <si>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</si>
  <si>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</si>
  <si>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</si>
  <si>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</si>
  <si>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</si>
  <si>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</si>
  <si>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</si>
  <si>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</si>
  <si>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</si>
  <si>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</si>
  <si>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</si>
  <si>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</si>
  <si>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</si>
  <si>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</si>
  <si>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</si>
  <si>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</si>
  <si>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</si>
  <si>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</si>
  <si>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</si>
  <si>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</si>
  <si>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</si>
  <si>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</si>
  <si>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</si>
  <si>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</si>
  <si>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</si>
  <si>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</si>
  <si>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</si>
  <si>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</si>
  <si>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</si>
  <si>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</si>
  <si>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</si>
  <si>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</si>
  <si>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</si>
  <si>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</si>
  <si>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</si>
  <si>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</si>
  <si>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</si>
  <si>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</si>
  <si>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</si>
  <si>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</si>
  <si>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</si>
  <si>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</si>
  <si>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</si>
  <si>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</si>
  <si>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</si>
  <si>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</si>
  <si>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</si>
  <si>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</si>
  <si>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</si>
  <si>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</si>
  <si>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</si>
  <si>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</si>
  <si>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</si>
  <si>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</si>
  <si>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</si>
  <si>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</si>
  <si>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</si>
  <si>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</si>
  <si>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</si>
  <si>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</si>
  <si>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</si>
  <si>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</si>
  <si>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</si>
  <si>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</si>
  <si>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</si>
  <si>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</si>
  <si>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</si>
  <si>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</si>
  <si>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</si>
  <si>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</si>
  <si>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</si>
  <si>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</si>
  <si>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</si>
  <si>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</si>
  <si>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</si>
  <si>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</si>
  <si>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</si>
  <si>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</si>
  <si>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</si>
  <si>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</si>
  <si>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</si>
  <si>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</si>
  <si>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</si>
  <si>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</si>
  <si>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</si>
  <si>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</si>
  <si>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</si>
  <si>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</si>
  <si>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</si>
  <si>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</si>
  <si>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</si>
  <si>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</si>
  <si>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</si>
  <si>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</si>
  <si>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</si>
  <si>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</si>
  <si>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</si>
  <si>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</si>
  <si>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</si>
  <si>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</si>
  <si>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</si>
  <si>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</si>
  <si>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</si>
  <si>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</si>
  <si>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</si>
  <si>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</si>
  <si>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</si>
  <si>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</si>
  <si>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</si>
  <si>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</si>
  <si>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</si>
  <si>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</si>
  <si>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</si>
  <si>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</si>
  <si>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</si>
  <si>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</si>
  <si>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</si>
  <si>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</si>
  <si>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</si>
  <si>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</si>
  <si>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</si>
  <si>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</si>
  <si>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</si>
  <si>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</si>
  <si>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</si>
  <si>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</si>
  <si>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</si>
  <si>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</si>
  <si>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</si>
  <si>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</si>
  <si>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</si>
  <si>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</si>
  <si>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</si>
  <si>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</si>
  <si>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</si>
  <si>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</si>
  <si>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</si>
  <si>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</si>
  <si>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</si>
  <si>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</si>
  <si>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</si>
  <si>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</si>
  <si>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</si>
  <si>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</si>
  <si>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</si>
  <si>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</si>
  <si>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</si>
  <si>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</si>
  <si>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</si>
  <si>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</si>
  <si>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</si>
  <si>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</si>
  <si>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</si>
  <si>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</si>
  <si>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</si>
  <si>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</si>
  <si>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</si>
  <si>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</si>
  <si>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</si>
  <si>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</si>
  <si>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</si>
  <si>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</si>
  <si>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</si>
  <si>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</si>
  <si>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</si>
  <si>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</si>
  <si>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</si>
  <si>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</si>
  <si>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</si>
  <si>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</si>
  <si>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</si>
  <si>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</si>
  <si>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</si>
  <si>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</si>
  <si>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</si>
  <si>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</si>
  <si>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</si>
  <si>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</si>
  <si>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</si>
  <si>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</si>
  <si>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</si>
  <si>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</si>
  <si>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</si>
  <si>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</si>
  <si>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</si>
  <si>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</si>
  <si>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</si>
  <si>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</si>
  <si>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</si>
  <si>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</si>
  <si>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</si>
  <si>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</si>
  <si>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</si>
  <si>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</si>
  <si>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</si>
  <si>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</si>
  <si>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</si>
  <si>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</si>
  <si>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</si>
  <si>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</si>
  <si>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</si>
  <si>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</si>
  <si>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</si>
  <si>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</si>
  <si>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</si>
  <si>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</si>
  <si>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</si>
  <si>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</si>
  <si>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</si>
  <si>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</si>
  <si>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</si>
  <si>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</si>
  <si>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</si>
  <si>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</si>
  <si>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</si>
  <si>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</si>
  <si>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</si>
  <si>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</si>
  <si>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</si>
  <si>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</si>
  <si>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</si>
  <si>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</si>
  <si>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</si>
  <si>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</si>
  <si>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</si>
  <si>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</si>
  <si>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</si>
  <si>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</si>
  <si>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</si>
  <si>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</si>
  <si>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</si>
  <si>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</si>
  <si>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</si>
  <si>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</si>
  <si>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</si>
  <si>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</si>
  <si>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</si>
  <si>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</si>
  <si>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</si>
  <si>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</si>
  <si>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</si>
  <si>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</si>
  <si>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</si>
  <si>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</si>
  <si>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</si>
  <si>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</si>
  <si>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</si>
  <si>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</si>
  <si>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</si>
  <si>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</si>
  <si>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</si>
  <si>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</si>
  <si>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</si>
  <si>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</si>
  <si>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</si>
  <si>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</si>
  <si>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</si>
  <si>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</si>
  <si>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</si>
  <si>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</si>
  <si>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</si>
  <si>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</si>
  <si>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</si>
  <si>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</si>
  <si>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</si>
  <si>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</si>
  <si>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</si>
  <si>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</si>
  <si>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</si>
  <si>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</si>
  <si>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</si>
  <si>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</si>
  <si>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</si>
  <si>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</si>
  <si>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</si>
  <si>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</si>
  <si>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</si>
  <si>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</si>
  <si>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</si>
  <si>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</si>
  <si>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</si>
  <si>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</si>
  <si>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</si>
  <si>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</si>
  <si>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</si>
  <si>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</si>
  <si>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</si>
  <si>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</si>
  <si>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</si>
  <si>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</si>
  <si>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</si>
  <si>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</si>
  <si>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</si>
  <si>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</si>
  <si>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</si>
  <si>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</si>
  <si>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</si>
  <si>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</si>
  <si>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</si>
  <si>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</si>
  <si>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</si>
  <si>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</si>
  <si>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</si>
  <si>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</si>
  <si>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</si>
  <si>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</si>
  <si>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</si>
  <si>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</si>
  <si>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</si>
  <si>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</si>
  <si>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</si>
  <si>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</si>
  <si>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</si>
  <si>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</si>
  <si>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</si>
  <si>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</si>
  <si>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</si>
  <si>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</si>
  <si>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</si>
  <si>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</si>
  <si>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</si>
  <si>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</si>
  <si>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</si>
  <si>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</si>
  <si>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</si>
  <si>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</si>
  <si>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</si>
  <si>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</si>
  <si>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</si>
  <si>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</si>
  <si>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</si>
  <si>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</si>
  <si>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</si>
  <si>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</si>
  <si>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</si>
  <si>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</si>
  <si>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</si>
  <si>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</si>
  <si>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</si>
  <si>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</si>
  <si>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</si>
  <si>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</si>
  <si>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</si>
  <si>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</si>
  <si>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</si>
  <si>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</si>
  <si>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</si>
  <si>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</si>
  <si>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</si>
  <si>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</si>
  <si>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</si>
  <si>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</si>
  <si>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</si>
  <si>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</si>
  <si>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</si>
  <si>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</si>
  <si>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</si>
  <si>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</si>
  <si>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</si>
  <si>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</si>
  <si>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</si>
  <si>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</si>
  <si>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</si>
  <si>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</si>
  <si>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</si>
  <si>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</si>
  <si>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</si>
  <si>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</si>
  <si>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</si>
  <si>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</si>
  <si>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</si>
  <si>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</si>
  <si>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</si>
  <si>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</si>
  <si>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</si>
  <si>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</si>
  <si>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</si>
  <si>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</si>
  <si>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</si>
  <si>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</si>
  <si>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</si>
  <si>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</si>
  <si>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</si>
  <si>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</si>
  <si>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</si>
  <si>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</si>
  <si>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</si>
  <si>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</si>
  <si>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</si>
  <si>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</si>
  <si>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</si>
  <si>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</si>
  <si>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</si>
  <si>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</si>
  <si>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</si>
  <si>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</si>
  <si>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</si>
  <si>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</si>
  <si>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</si>
  <si>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</si>
  <si>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</si>
  <si>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</si>
  <si>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</si>
  <si>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</si>
  <si>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</si>
  <si>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</si>
  <si>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</si>
  <si>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</si>
  <si>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</si>
  <si>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</si>
  <si>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</si>
  <si>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</si>
  <si>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</si>
  <si>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</si>
  <si>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</si>
  <si>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</si>
  <si>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</si>
  <si>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</si>
  <si>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</si>
  <si>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</si>
  <si>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</si>
  <si>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</si>
  <si>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</si>
  <si>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</si>
  <si>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</si>
  <si>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</si>
  <si>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</si>
  <si>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</si>
  <si>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</si>
  <si>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</si>
  <si>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</si>
  <si>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</si>
  <si>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</si>
  <si>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</si>
  <si>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</si>
  <si>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</si>
  <si>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</si>
  <si>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</si>
  <si>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</si>
  <si>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</si>
  <si>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</si>
  <si>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</si>
  <si>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</si>
  <si>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</si>
  <si>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</si>
  <si>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</si>
  <si>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</si>
  <si>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</si>
  <si>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</si>
  <si>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</si>
  <si>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</si>
  <si>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</si>
  <si>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</si>
  <si>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</si>
  <si>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</si>
  <si>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</si>
  <si>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</si>
  <si>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</si>
  <si>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</si>
  <si>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</si>
  <si>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</si>
  <si>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</si>
  <si>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</si>
  <si>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</si>
  <si>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</si>
  <si>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</si>
  <si>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</si>
  <si>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</si>
  <si>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</si>
  <si>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</si>
  <si>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</si>
  <si>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</si>
  <si>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</si>
  <si>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</si>
  <si>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</si>
  <si>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</si>
  <si>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</si>
  <si>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</si>
  <si>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</si>
  <si>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</si>
  <si>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</si>
  <si>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</si>
  <si>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</si>
  <si>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</si>
  <si>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</si>
  <si>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</si>
  <si>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</si>
  <si>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</si>
  <si>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</si>
  <si>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</si>
  <si>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</si>
  <si>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</si>
  <si>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</si>
  <si>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</si>
  <si>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</si>
  <si>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</si>
  <si>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</si>
  <si>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</si>
  <si>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</si>
  <si>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</si>
  <si>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</si>
  <si>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</si>
  <si>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</si>
  <si>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</si>
  <si>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</si>
  <si>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</si>
  <si>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</si>
  <si>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</si>
  <si>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</si>
  <si>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</si>
  <si>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</si>
  <si>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</si>
  <si>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</si>
  <si>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</si>
  <si>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</si>
  <si>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</si>
  <si>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</si>
  <si>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</si>
  <si>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</si>
  <si>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</si>
  <si>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</si>
  <si>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</si>
  <si>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</si>
  <si>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</si>
  <si>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</si>
  <si>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</si>
  <si>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</si>
  <si>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</si>
  <si>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</si>
  <si>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</si>
  <si>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</si>
  <si>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</si>
  <si>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</si>
  <si>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</si>
  <si>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</si>
  <si>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</si>
  <si>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</si>
  <si>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</si>
  <si>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</si>
  <si>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</si>
  <si>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</si>
  <si>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</si>
  <si>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</si>
  <si>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</si>
  <si>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</si>
  <si>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</si>
  <si>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</si>
  <si>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</si>
  <si>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</si>
  <si>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</si>
  <si>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</si>
  <si>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</si>
  <si>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</si>
  <si>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</si>
  <si>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</si>
  <si>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</si>
  <si>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</si>
  <si>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</si>
  <si>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</si>
  <si>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</si>
  <si>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</si>
  <si>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</si>
  <si>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</si>
  <si>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</si>
  <si>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</si>
  <si>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</si>
  <si>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</si>
  <si>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</si>
  <si>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</si>
  <si>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</si>
  <si>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</si>
  <si>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</si>
  <si>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</si>
  <si>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</si>
  <si>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</si>
  <si>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</si>
  <si>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</si>
  <si>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</si>
  <si>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</si>
  <si>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</si>
  <si>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</si>
  <si>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</si>
  <si>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</si>
  <si>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</si>
  <si>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</si>
  <si>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</si>
  <si>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</si>
  <si>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</si>
  <si>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</si>
  <si>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</si>
  <si>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</si>
  <si>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</si>
  <si>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</si>
  <si>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</si>
  <si>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</si>
  <si>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</si>
  <si>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</si>
  <si>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</si>
  <si>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</si>
  <si>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</si>
  <si>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</si>
  <si>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</si>
  <si>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</si>
  <si>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</si>
  <si>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</si>
  <si>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</si>
  <si>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</si>
  <si>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</si>
  <si>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</si>
  <si>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</si>
  <si>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</si>
  <si>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</si>
  <si>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</si>
  <si>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</si>
  <si>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</si>
  <si>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</si>
  <si>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</si>
  <si>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</si>
  <si>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</si>
  <si>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</si>
  <si>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</si>
  <si>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</si>
  <si>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</si>
  <si>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</si>
  <si>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</si>
  <si>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</si>
  <si>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</si>
  <si>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</si>
  <si>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</si>
  <si>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</si>
  <si>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</si>
  <si>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</si>
  <si>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</si>
  <si>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</si>
  <si>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</si>
  <si>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</si>
  <si>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</si>
  <si>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</si>
  <si>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</si>
  <si>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</si>
  <si>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</si>
  <si>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</si>
  <si>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</si>
  <si>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</si>
  <si>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</si>
  <si>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</si>
  <si>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</si>
  <si>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</si>
  <si>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</si>
  <si>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</si>
  <si>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</si>
  <si>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</si>
  <si>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</si>
  <si>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</si>
  <si>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</si>
  <si>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</si>
  <si>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</si>
  <si>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</si>
  <si>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</si>
  <si>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</si>
  <si>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</si>
  <si>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</si>
  <si>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</si>
  <si>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</si>
  <si>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</si>
  <si>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</si>
  <si>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</si>
  <si>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</si>
  <si>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</si>
  <si>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</si>
  <si>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</si>
  <si>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</si>
  <si>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</si>
  <si>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</si>
  <si>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</si>
  <si>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</si>
  <si>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</si>
  <si>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</si>
  <si>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</si>
  <si>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</si>
  <si>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</si>
  <si>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</si>
  <si>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</si>
  <si>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</si>
  <si>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</si>
  <si>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</si>
  <si>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</si>
  <si>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</si>
  <si>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</si>
  <si>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</si>
  <si>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</si>
  <si>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</si>
  <si>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</si>
  <si>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</si>
  <si>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</si>
  <si>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</si>
  <si>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</si>
  <si>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</si>
  <si>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</si>
  <si>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</si>
  <si>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</si>
  <si>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</si>
  <si>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</si>
  <si>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</si>
  <si>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</si>
  <si>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</si>
  <si>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</si>
  <si>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</si>
  <si>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</si>
  <si>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</si>
  <si>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</si>
  <si>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</si>
  <si>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</si>
  <si>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</si>
  <si>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</si>
  <si>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</si>
  <si>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</si>
  <si>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</si>
  <si>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</si>
  <si>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</si>
  <si>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</si>
  <si>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</si>
  <si>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</si>
  <si>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</si>
  <si>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</si>
  <si>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</si>
  <si>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</si>
  <si>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</si>
  <si>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</si>
  <si>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</si>
  <si>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</si>
  <si>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</si>
  <si>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</si>
  <si>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</si>
  <si>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</si>
  <si>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</si>
  <si>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</si>
  <si>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</si>
  <si>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</si>
  <si>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</si>
  <si>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</si>
  <si>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</si>
  <si>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</si>
  <si>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</si>
  <si>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</si>
  <si>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</si>
  <si>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</si>
  <si>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</si>
  <si>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</si>
  <si>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</si>
  <si>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</si>
  <si>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</si>
  <si>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</si>
  <si>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</si>
  <si>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</si>
  <si>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</si>
  <si>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</si>
  <si>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</si>
  <si>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</si>
  <si>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</si>
  <si>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</si>
  <si>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</si>
  <si>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</si>
  <si>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</si>
  <si>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</si>
  <si>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</si>
  <si>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</si>
  <si>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</si>
  <si>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</si>
  <si>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</si>
  <si>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</si>
  <si>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</si>
  <si>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</si>
  <si>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</si>
  <si>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</si>
  <si>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</si>
  <si>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</si>
  <si>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</si>
  <si>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</si>
  <si>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</si>
  <si>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</si>
  <si>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</si>
  <si>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</si>
  <si>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</si>
  <si>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</si>
  <si>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</si>
  <si>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</si>
  <si>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</si>
  <si>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</si>
  <si>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</si>
  <si>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</si>
  <si>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</si>
  <si>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</si>
  <si>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</si>
  <si>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</si>
  <si>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</si>
  <si>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</si>
  <si>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</si>
  <si>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</si>
  <si>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</si>
  <si>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</si>
  <si>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</si>
  <si>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</si>
  <si>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</si>
  <si>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</si>
  <si>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</si>
  <si>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</si>
  <si>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</si>
  <si>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</si>
  <si>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</si>
  <si>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</si>
  <si>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</si>
  <si>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</si>
  <si>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</si>
  <si>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</si>
  <si>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</si>
  <si>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</si>
  <si>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</si>
  <si>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</si>
  <si>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</si>
  <si>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</si>
  <si>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</si>
  <si>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</si>
  <si>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</si>
  <si>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</si>
  <si>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</si>
  <si>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</si>
  <si>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</si>
  <si>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</si>
  <si>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</si>
  <si>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</si>
  <si>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</si>
  <si>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</si>
  <si>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</si>
  <si>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</si>
  <si>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</si>
  <si>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</si>
  <si>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</si>
  <si>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</si>
  <si>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</si>
  <si>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</si>
  <si>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</si>
  <si>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</si>
  <si>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</si>
  <si>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</si>
  <si>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</si>
  <si>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</si>
  <si>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</si>
  <si>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</si>
  <si>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</si>
  <si>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</si>
  <si>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</si>
  <si>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</si>
  <si>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</si>
  <si>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</si>
  <si>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</si>
  <si>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</si>
  <si>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</si>
  <si>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</si>
  <si>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</si>
  <si>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</si>
  <si>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</si>
  <si>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</si>
  <si>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</si>
  <si>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</si>
  <si>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</si>
  <si>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</si>
  <si>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</si>
  <si>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</si>
  <si>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</si>
  <si>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</si>
  <si>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</si>
  <si>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</si>
  <si>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</si>
  <si>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</si>
  <si>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</si>
  <si>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</si>
  <si>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</si>
  <si>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</si>
  <si>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</si>
  <si>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</si>
  <si>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</si>
  <si>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</si>
  <si>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</si>
  <si>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</si>
  <si>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</si>
  <si>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</si>
  <si>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</si>
  <si>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</si>
  <si>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</si>
  <si>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</si>
  <si>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</si>
  <si>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</si>
  <si>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</si>
  <si>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</si>
  <si>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</si>
  <si>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</si>
  <si>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</si>
  <si>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</si>
  <si>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</si>
  <si>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</si>
  <si>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</si>
  <si>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</si>
  <si>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</si>
  <si>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</si>
  <si>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</si>
  <si>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</si>
  <si>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</si>
  <si>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</si>
  <si>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</si>
  <si>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</si>
  <si>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</si>
  <si>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</si>
  <si>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</si>
  <si>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</si>
  <si>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</si>
  <si>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</si>
  <si>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</si>
  <si>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</si>
  <si>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</si>
  <si>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</si>
  <si>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</si>
  <si>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</si>
  <si>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</si>
  <si>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</si>
  <si>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</si>
  <si>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</si>
  <si>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</si>
  <si>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</si>
  <si>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</si>
  <si>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</si>
  <si>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</si>
  <si>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</si>
  <si>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</si>
  <si>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</si>
  <si>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</si>
  <si>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</si>
  <si>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</si>
  <si>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</si>
  <si>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</si>
  <si>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</si>
  <si>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</si>
  <si>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</si>
  <si>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</si>
  <si>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</si>
  <si>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</si>
  <si>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</si>
  <si>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</si>
  <si>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</si>
  <si>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</si>
  <si>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</si>
  <si>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</si>
  <si>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</si>
  <si>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</si>
  <si>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</si>
  <si>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</si>
  <si>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</si>
  <si>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</si>
  <si>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</si>
  <si>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</si>
  <si>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</si>
  <si>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</si>
  <si>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</si>
  <si>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</si>
  <si>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</si>
  <si>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</si>
  <si>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</si>
  <si>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</si>
  <si>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</si>
  <si>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</si>
  <si>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</si>
  <si>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</si>
  <si>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</si>
  <si>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</si>
  <si>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</si>
  <si>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</si>
  <si>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</si>
  <si>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</si>
  <si>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</si>
  <si>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</si>
  <si>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</si>
  <si>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</si>
  <si>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</si>
  <si>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</si>
  <si>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</si>
  <si>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</si>
  <si>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</si>
  <si>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</si>
  <si>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</si>
  <si>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</si>
  <si>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</si>
  <si>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</si>
  <si>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</si>
  <si>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</si>
  <si>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</si>
  <si>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</si>
  <si>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</si>
  <si>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</si>
  <si>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</si>
  <si>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</si>
  <si>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</si>
  <si>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</si>
  <si>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</si>
  <si>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</si>
  <si>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</si>
  <si>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</si>
  <si>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</si>
  <si>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</si>
  <si>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</si>
  <si>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</si>
  <si>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</si>
  <si>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</si>
  <si>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</si>
  <si>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</si>
  <si>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</si>
  <si>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</si>
  <si>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</si>
  <si>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</si>
  <si>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</si>
  <si>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</si>
  <si>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</si>
  <si>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</si>
  <si>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</si>
  <si>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</si>
  <si>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</si>
  <si>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</si>
  <si>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</si>
  <si>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</si>
  <si>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</si>
  <si>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</si>
  <si>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</si>
  <si>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</si>
  <si>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</si>
  <si>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</si>
  <si>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</si>
  <si>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</si>
  <si>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</si>
  <si>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</si>
  <si>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</si>
  <si>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</si>
  <si>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</si>
  <si>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</si>
  <si>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</si>
  <si>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</si>
  <si>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</si>
  <si>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</si>
  <si>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</si>
  <si>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</si>
  <si>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</si>
  <si>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</si>
  <si>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</si>
  <si>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</si>
  <si>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</si>
  <si>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</si>
  <si>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</si>
  <si>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</si>
  <si>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</si>
  <si>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</si>
  <si>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</si>
  <si>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</si>
  <si>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</si>
  <si>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</si>
  <si>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</si>
  <si>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</si>
  <si>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</si>
  <si>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</si>
  <si>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</si>
  <si>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</si>
  <si>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</si>
  <si>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</si>
  <si>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</si>
  <si>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</si>
  <si>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</si>
  <si>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</si>
  <si>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</si>
  <si>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</si>
  <si>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</si>
  <si>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</si>
  <si>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</si>
  <si>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</si>
  <si>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</si>
  <si>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</si>
  <si>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</si>
  <si>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</si>
  <si>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</si>
  <si>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</si>
  <si>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</si>
  <si>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</si>
  <si>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</si>
  <si>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</si>
  <si>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</si>
  <si>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</si>
  <si>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</si>
  <si>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</si>
  <si>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</si>
  <si>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</si>
  <si>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</si>
  <si>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</si>
  <si>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</si>
  <si>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</si>
  <si>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</si>
  <si>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</si>
  <si>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</si>
  <si>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</si>
  <si>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</si>
  <si>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</si>
  <si>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</si>
  <si>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</si>
  <si>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</si>
  <si>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</si>
  <si>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</si>
  <si>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</si>
  <si>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</si>
  <si>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</si>
  <si>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</si>
  <si>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</si>
  <si>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</si>
  <si>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</si>
  <si>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</si>
  <si>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</si>
  <si>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</si>
  <si>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</si>
  <si>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</si>
  <si>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</si>
  <si>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</si>
  <si>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</si>
  <si>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</si>
  <si>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</si>
  <si>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</si>
  <si>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</si>
  <si>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</si>
  <si>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</si>
  <si>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</si>
  <si>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</si>
  <si>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</si>
  <si>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</si>
  <si>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</si>
  <si>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</si>
  <si>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</si>
  <si>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</si>
  <si>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</si>
  <si>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</si>
  <si>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</si>
  <si>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</si>
  <si>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</si>
  <si>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</si>
  <si>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</si>
  <si>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</si>
  <si>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</si>
  <si>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</si>
  <si>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</si>
  <si>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</si>
  <si>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</si>
  <si>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</si>
  <si>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</si>
  <si>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</si>
  <si>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</si>
  <si>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</si>
  <si>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</si>
  <si>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</si>
  <si>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</si>
  <si>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</si>
  <si>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</si>
  <si>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</si>
  <si>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</si>
  <si>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</si>
  <si>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</si>
  <si>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</si>
  <si>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</si>
  <si>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</si>
  <si>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</si>
  <si>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</si>
  <si>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</si>
  <si>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</si>
  <si>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</si>
  <si>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</si>
  <si>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</si>
  <si>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</si>
  <si>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</si>
  <si>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</si>
  <si>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</si>
  <si>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</si>
  <si>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</si>
  <si>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</si>
  <si>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</si>
  <si>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</si>
  <si>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</si>
  <si>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</si>
  <si>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</si>
  <si>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</si>
  <si>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</si>
  <si>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</si>
  <si>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</si>
  <si>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</si>
  <si>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</si>
  <si>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</si>
  <si>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</si>
  <si>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</si>
  <si>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</si>
  <si>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</si>
  <si>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</si>
  <si>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</si>
  <si>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</si>
  <si>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</si>
  <si>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</si>
  <si>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</si>
  <si>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</si>
  <si>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</si>
  <si>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</si>
  <si>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</si>
  <si>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</si>
  <si>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</si>
  <si>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</si>
  <si>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</si>
  <si>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</si>
  <si>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</si>
  <si>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</si>
  <si>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</si>
  <si>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</si>
  <si>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</si>
  <si>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</si>
  <si>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</si>
  <si>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</si>
  <si>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</si>
  <si>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</si>
  <si>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</si>
  <si>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</si>
  <si>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</si>
  <si>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</si>
  <si>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</si>
  <si>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</si>
  <si>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</si>
  <si>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</si>
  <si>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</si>
  <si>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</si>
  <si>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</si>
  <si>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</si>
  <si>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</si>
  <si>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</si>
  <si>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</si>
  <si>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</si>
  <si>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</si>
  <si>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</si>
  <si>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</si>
  <si>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</si>
  <si>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</si>
  <si>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</si>
  <si>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</si>
  <si>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</si>
  <si>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</si>
  <si>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</si>
  <si>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</si>
  <si>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</si>
  <si>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</si>
  <si>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</si>
  <si>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</si>
  <si>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</si>
  <si>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</si>
  <si>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</si>
  <si>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</si>
  <si>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</si>
  <si>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</si>
  <si>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</si>
  <si>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</si>
  <si>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</si>
  <si>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</si>
  <si>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</si>
  <si>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</si>
  <si>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</si>
  <si>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</si>
  <si>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</si>
  <si>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</si>
  <si>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</si>
  <si>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</si>
  <si>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</si>
  <si>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</si>
  <si>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</si>
  <si>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</si>
  <si>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</si>
  <si>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</si>
  <si>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</si>
  <si>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</si>
  <si>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</si>
  <si>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</si>
  <si>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</si>
  <si>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</si>
  <si>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</si>
  <si>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</si>
  <si>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</si>
  <si>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</si>
  <si>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</si>
  <si>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</si>
  <si>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</si>
  <si>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</si>
  <si>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</si>
  <si>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</si>
  <si>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</si>
  <si>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</si>
  <si>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</si>
  <si>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</si>
  <si>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</si>
  <si>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</si>
  <si>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</si>
  <si>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</si>
  <si>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</si>
  <si>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</si>
  <si>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</si>
  <si>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</si>
  <si>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</si>
  <si>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</si>
  <si>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</si>
  <si>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</si>
  <si>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</si>
  <si>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</si>
  <si>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</si>
  <si>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</si>
  <si>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</si>
  <si>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</si>
  <si>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</si>
  <si>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</si>
  <si>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</si>
  <si>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</si>
  <si>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</si>
  <si>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</si>
  <si>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</si>
  <si>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</si>
  <si>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</si>
  <si>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</si>
  <si>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</si>
  <si>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</si>
  <si>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</si>
  <si>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</si>
  <si>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</si>
  <si>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</si>
  <si>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</si>
  <si>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</si>
  <si>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</si>
  <si>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</si>
  <si>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</si>
  <si>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</si>
  <si>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</si>
  <si>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</si>
  <si>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</si>
  <si>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</si>
  <si>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</si>
  <si>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</si>
  <si>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</si>
  <si>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</si>
  <si>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</si>
  <si>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</si>
  <si>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</si>
  <si>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</si>
  <si>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</si>
  <si>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</si>
  <si>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</si>
  <si>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</si>
  <si>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</si>
  <si>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</si>
  <si>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</si>
  <si>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</si>
  <si>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</si>
  <si>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</si>
  <si>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</si>
  <si>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</si>
  <si>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</si>
  <si>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</si>
  <si>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</si>
  <si>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</si>
  <si>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</si>
  <si>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</si>
  <si>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</si>
  <si>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</si>
  <si>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</si>
  <si>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</si>
  <si>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</si>
  <si>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</si>
  <si>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</si>
  <si>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</si>
  <si>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</si>
  <si>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</si>
  <si>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</si>
  <si>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</si>
  <si>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</si>
  <si>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</si>
  <si>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</si>
  <si>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</si>
  <si>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</si>
  <si>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</si>
  <si>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</si>
  <si>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</si>
  <si>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</si>
  <si>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</si>
  <si>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</si>
  <si>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</si>
  <si>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</si>
  <si>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</si>
  <si>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</si>
  <si>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</si>
  <si>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</si>
  <si>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</si>
  <si>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</si>
  <si>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</si>
  <si>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</si>
  <si>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</si>
  <si>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</si>
  <si>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</si>
  <si>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</si>
  <si>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</si>
  <si>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</si>
  <si>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</si>
  <si>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</si>
  <si>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</si>
  <si>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</si>
  <si>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</si>
  <si>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</si>
  <si>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</si>
  <si>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</si>
  <si>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</si>
  <si>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</si>
  <si>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</si>
  <si>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</si>
  <si>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</si>
  <si>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</si>
  <si>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</si>
  <si>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</si>
  <si>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</si>
  <si>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</si>
  <si>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</si>
  <si>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</si>
  <si>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</si>
  <si>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</si>
  <si>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</si>
  <si>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</si>
  <si>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</si>
  <si>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</si>
  <si>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</si>
  <si>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</si>
  <si>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</si>
  <si>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</si>
  <si>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</si>
  <si>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</si>
  <si>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</si>
  <si>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</si>
  <si>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</si>
  <si>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</si>
  <si>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</si>
  <si>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</si>
  <si>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</si>
  <si>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</si>
  <si>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</si>
  <si>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</si>
  <si>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</si>
  <si>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</si>
  <si>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</si>
  <si>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</si>
  <si>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</si>
  <si>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</si>
  <si>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</si>
  <si>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</si>
  <si>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</si>
  <si>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</si>
  <si>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</si>
  <si>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</si>
  <si>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</si>
  <si>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</si>
  <si>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</si>
  <si>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</si>
  <si>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</si>
  <si>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</si>
  <si>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</si>
  <si>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</si>
  <si>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</si>
  <si>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</si>
  <si>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</si>
  <si>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</si>
  <si>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</si>
  <si>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</si>
  <si>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</si>
  <si>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</si>
  <si>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</si>
  <si>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</si>
  <si>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</si>
  <si>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</si>
  <si>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</si>
  <si>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</si>
  <si>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</si>
  <si>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</si>
  <si>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</si>
  <si>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</si>
  <si>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</si>
  <si>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</si>
  <si>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</si>
  <si>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</si>
  <si>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</si>
  <si>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</si>
  <si>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</si>
  <si>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</si>
  <si>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</si>
  <si>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</si>
  <si>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</si>
  <si>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</si>
  <si>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</si>
  <si>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</si>
  <si>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</si>
  <si>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</si>
  <si>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</si>
  <si>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</si>
  <si>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</si>
  <si>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</si>
  <si>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</si>
  <si>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</si>
  <si>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</si>
  <si>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</si>
  <si>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</si>
  <si>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</si>
  <si>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</si>
  <si>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</si>
  <si>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</si>
  <si>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</si>
  <si>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</si>
  <si>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</si>
  <si>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</si>
  <si>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</si>
  <si>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</si>
  <si>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</si>
  <si>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</si>
  <si>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</si>
  <si>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</si>
  <si>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</si>
  <si>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</si>
  <si>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</si>
  <si>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</si>
  <si>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</si>
  <si>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</si>
  <si>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</si>
  <si>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</si>
  <si>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</si>
  <si>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</si>
  <si>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</si>
  <si>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</si>
  <si>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</si>
  <si>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</si>
  <si>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</si>
  <si>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</si>
  <si>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</si>
  <si>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</si>
  <si>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</si>
  <si>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</si>
  <si>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</si>
  <si>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</si>
  <si>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</si>
  <si>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</si>
  <si>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</si>
  <si>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</si>
  <si>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</si>
  <si>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</si>
  <si>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</si>
  <si>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</si>
  <si>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</si>
  <si>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</si>
  <si>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</si>
  <si>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</si>
  <si>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</si>
  <si>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</si>
  <si>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</si>
  <si>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</si>
  <si>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</si>
  <si>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</si>
  <si>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</si>
  <si>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</si>
  <si>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</si>
  <si>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</si>
  <si>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</si>
  <si>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</si>
  <si>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</si>
  <si>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</si>
  <si>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</si>
  <si>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</si>
  <si>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</si>
  <si>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</si>
  <si>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</si>
  <si>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</si>
  <si>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</si>
  <si>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</si>
  <si>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</si>
  <si>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</si>
  <si>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</si>
  <si>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</si>
  <si>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</si>
  <si>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</si>
  <si>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</si>
  <si>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</si>
  <si>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</si>
  <si>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</si>
  <si>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</si>
  <si>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</si>
  <si>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</si>
  <si>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</si>
  <si>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</si>
  <si>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</si>
  <si>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</si>
  <si>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</si>
  <si>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</si>
  <si>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</si>
  <si>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</si>
  <si>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</si>
  <si>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</si>
  <si>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</si>
  <si>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</si>
  <si>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</si>
  <si>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</si>
  <si>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</si>
  <si>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</si>
  <si>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</si>
  <si>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</si>
  <si>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</si>
  <si>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</si>
  <si>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</si>
  <si>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</si>
  <si>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</si>
  <si>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</si>
  <si>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</si>
  <si>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</si>
  <si>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</si>
  <si>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</si>
  <si>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</si>
  <si>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</si>
  <si>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</si>
  <si>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</si>
  <si>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</si>
  <si>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</si>
  <si>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</si>
  <si>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</si>
  <si>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</si>
  <si>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</si>
  <si>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</si>
  <si>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</si>
  <si>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</si>
  <si>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</si>
  <si>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</si>
  <si>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</si>
  <si>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</si>
  <si>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</si>
  <si>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</si>
  <si>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</si>
  <si>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</si>
  <si>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</si>
  <si>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</si>
  <si>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</si>
  <si>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</si>
  <si>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</si>
  <si>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</si>
  <si>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</si>
  <si>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</si>
  <si>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</si>
  <si>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</si>
  <si>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</si>
  <si>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</si>
  <si>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</si>
  <si>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</si>
  <si>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</si>
  <si>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</si>
  <si>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</si>
  <si>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</si>
  <si>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</si>
  <si>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</si>
  <si>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</si>
  <si>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</si>
  <si>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</si>
  <si>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</si>
  <si>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</si>
  <si>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</si>
  <si>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</si>
  <si>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</si>
  <si>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</si>
  <si>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</si>
  <si>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</si>
  <si>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</si>
  <si>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</si>
  <si>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</si>
  <si>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</si>
  <si>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</si>
  <si>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</si>
  <si>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</si>
  <si>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</si>
  <si>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</si>
  <si>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</si>
  <si>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</si>
  <si>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</si>
  <si>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</si>
  <si>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</si>
  <si>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</si>
  <si>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</si>
  <si>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</si>
  <si>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</si>
  <si>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</si>
  <si>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</si>
  <si>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</si>
  <si>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</si>
  <si>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</si>
  <si>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</si>
  <si>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</si>
  <si>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</si>
  <si>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</si>
  <si>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</si>
  <si>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</si>
  <si>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</si>
  <si>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</si>
  <si>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</si>
  <si>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</si>
  <si>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</si>
  <si>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</si>
  <si>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</si>
  <si>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</si>
  <si>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</si>
  <si>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</si>
  <si>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</si>
  <si>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</si>
  <si>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</si>
  <si>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</si>
  <si>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</si>
  <si>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</si>
  <si>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</si>
  <si>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</si>
  <si>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</si>
  <si>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</si>
  <si>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</si>
  <si>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</si>
  <si>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</si>
  <si>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</si>
  <si>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</si>
  <si>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</si>
  <si>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</si>
  <si>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</si>
  <si>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</si>
  <si>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</si>
  <si>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</si>
  <si>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</si>
  <si>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</si>
  <si>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</si>
  <si>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</si>
  <si>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</si>
  <si>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</si>
  <si>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</si>
  <si>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</si>
  <si>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</si>
  <si>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</si>
  <si>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</si>
  <si>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</si>
  <si>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</si>
  <si>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</si>
  <si>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</si>
  <si>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</si>
  <si>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</si>
  <si>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</si>
  <si>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</si>
  <si>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</si>
  <si>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</si>
  <si>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</si>
  <si>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</si>
  <si>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</si>
  <si>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</si>
  <si>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</si>
  <si>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</si>
  <si>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</si>
  <si>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</si>
  <si>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</si>
  <si>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</si>
  <si>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</si>
  <si>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</si>
  <si>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</si>
  <si>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</si>
  <si>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</si>
  <si>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</si>
  <si>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</si>
  <si>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</si>
  <si>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</si>
  <si>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</si>
  <si>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</si>
  <si>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</si>
  <si>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</si>
  <si>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</si>
  <si>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</si>
  <si>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</si>
  <si>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</si>
  <si>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</si>
  <si>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</si>
  <si>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</si>
  <si>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</si>
  <si>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</si>
  <si>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</si>
  <si>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</si>
  <si>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</si>
  <si>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</si>
  <si>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</si>
  <si>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</si>
  <si>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</si>
  <si>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</si>
  <si>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</si>
  <si>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</si>
  <si>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</si>
  <si>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</si>
  <si>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</si>
  <si>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</si>
  <si>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</si>
  <si>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</si>
  <si>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</si>
  <si>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</si>
  <si>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</si>
  <si>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</si>
  <si>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</si>
  <si>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</si>
  <si>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</si>
  <si>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</si>
  <si>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</si>
  <si>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</si>
  <si>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</si>
  <si>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</si>
  <si>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</si>
  <si>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</si>
  <si>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</si>
  <si>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</si>
  <si>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</si>
  <si>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</si>
  <si>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</si>
  <si>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</si>
  <si>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</si>
  <si>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</si>
  <si>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</si>
  <si>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</si>
  <si>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</si>
  <si>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</si>
  <si>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</si>
  <si>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</si>
  <si>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</si>
  <si>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</si>
  <si>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</si>
  <si>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</si>
  <si>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</si>
  <si>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</si>
  <si>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</si>
  <si>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</si>
  <si>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</si>
  <si>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</si>
  <si>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</si>
  <si>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</si>
  <si>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</si>
  <si>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</si>
  <si>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</si>
  <si>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</si>
  <si>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</si>
  <si>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</si>
  <si>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</si>
  <si>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</si>
  <si>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</si>
  <si>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</si>
  <si>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</si>
  <si>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</si>
  <si>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</si>
  <si>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</si>
  <si>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</si>
  <si>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</si>
  <si>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</si>
  <si>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</si>
  <si>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</si>
  <si>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</si>
  <si>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</si>
  <si>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</si>
  <si>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</si>
  <si>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</si>
  <si>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</si>
  <si>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</si>
  <si>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</si>
  <si>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</si>
  <si>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</si>
  <si>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</si>
  <si>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</si>
  <si>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</si>
  <si>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</si>
  <si>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</si>
  <si>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</si>
  <si>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</si>
  <si>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</si>
  <si>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</si>
  <si>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</si>
  <si>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</si>
  <si>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</si>
  <si>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</si>
  <si>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</si>
  <si>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</si>
  <si>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</si>
  <si>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</si>
  <si>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</si>
  <si>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</si>
  <si>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</si>
  <si>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</si>
  <si>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</si>
  <si>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</si>
  <si>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</si>
  <si>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</si>
  <si>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</si>
  <si>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</si>
  <si>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</si>
  <si>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</si>
  <si>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</si>
  <si>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</si>
  <si>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</si>
  <si>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</si>
  <si>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</si>
  <si>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</si>
  <si>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</si>
  <si>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</si>
  <si>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</si>
  <si>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</si>
  <si>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</si>
  <si>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</si>
  <si>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</si>
  <si>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</si>
  <si>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</si>
  <si>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</si>
  <si>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</si>
  <si>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</si>
  <si>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</si>
  <si>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</si>
  <si>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</si>
  <si>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</si>
  <si>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</si>
  <si>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</si>
  <si>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</si>
  <si>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</si>
  <si>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</si>
  <si>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</si>
  <si>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</si>
  <si>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</si>
  <si>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</si>
  <si>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</si>
  <si>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</si>
  <si>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</si>
  <si>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</si>
  <si>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</si>
  <si>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</si>
  <si>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</si>
  <si>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</si>
  <si>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</si>
  <si>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</si>
  <si>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</si>
  <si>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</si>
  <si>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</si>
  <si>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</si>
  <si>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</si>
  <si>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</si>
  <si>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</si>
  <si>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</si>
  <si>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</si>
  <si>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</si>
  <si>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</si>
  <si>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</si>
  <si>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</si>
  <si>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</si>
  <si>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</si>
  <si>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</si>
  <si>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</si>
  <si>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</si>
  <si>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</si>
  <si>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</si>
  <si>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</si>
  <si>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</si>
  <si>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</si>
  <si>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</si>
  <si>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</si>
  <si>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</si>
  <si>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</si>
  <si>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</si>
  <si>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</si>
  <si>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</si>
  <si>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</si>
  <si>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</si>
  <si>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</si>
  <si>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</si>
  <si>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</si>
  <si>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</si>
  <si>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</si>
  <si>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</si>
  <si>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</si>
  <si>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</si>
  <si>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</si>
  <si>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</si>
  <si>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</si>
  <si>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</si>
  <si>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</si>
  <si>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</si>
  <si>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</si>
  <si>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</si>
  <si>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</si>
  <si>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</si>
  <si>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</si>
  <si>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</si>
  <si>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</si>
  <si>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</si>
  <si>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</si>
  <si>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</si>
  <si>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</si>
  <si>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</si>
  <si>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</si>
  <si>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</si>
  <si>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</si>
  <si>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</si>
  <si>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</si>
  <si>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</si>
  <si>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</si>
  <si>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</si>
  <si>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</si>
  <si>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</si>
  <si>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</si>
  <si>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</si>
  <si>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</si>
  <si>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</si>
  <si>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</si>
  <si>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</si>
  <si>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</si>
  <si>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</si>
  <si>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</si>
  <si>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</si>
  <si>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</si>
  <si>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</si>
  <si>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</si>
  <si>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</si>
  <si>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</si>
  <si>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</si>
  <si>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</si>
  <si>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</si>
  <si>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</si>
  <si>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</si>
  <si>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</si>
  <si>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</si>
  <si>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</si>
  <si>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</si>
  <si>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</si>
  <si>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</si>
  <si>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</si>
  <si>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</si>
  <si>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</si>
  <si>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</si>
  <si>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</si>
  <si>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</si>
  <si>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</si>
  <si>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</si>
  <si>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</si>
  <si>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</si>
  <si>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</si>
  <si>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</si>
  <si>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</si>
  <si>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</si>
  <si>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</si>
  <si>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</si>
  <si>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</si>
  <si>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</si>
  <si>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</si>
  <si>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</si>
  <si>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</si>
  <si>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</si>
  <si>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</si>
  <si>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</si>
  <si>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</si>
  <si>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</si>
  <si>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</si>
  <si>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</si>
  <si>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</si>
  <si>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</si>
  <si>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</si>
  <si>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</si>
  <si>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</si>
  <si>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</si>
  <si>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</si>
  <si>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</si>
  <si>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</si>
  <si>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</si>
  <si>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</si>
  <si>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</si>
  <si>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</si>
  <si>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</si>
  <si>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</si>
  <si>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</si>
  <si>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</si>
  <si>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</si>
  <si>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</si>
  <si>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</si>
  <si>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</si>
  <si>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</si>
  <si>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</si>
  <si>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</si>
  <si>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</si>
  <si>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</si>
  <si>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</si>
  <si>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</si>
  <si>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</si>
  <si>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</si>
  <si>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</si>
  <si>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</si>
  <si>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</si>
  <si>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</si>
  <si>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</si>
  <si>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</si>
  <si>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</si>
  <si>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</si>
  <si>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</si>
  <si>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</si>
  <si>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</si>
  <si>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</si>
  <si>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</si>
  <si>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</si>
  <si>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</si>
  <si>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</si>
  <si>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</si>
  <si>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</si>
  <si>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</si>
  <si>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</si>
  <si>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</si>
  <si>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</si>
  <si>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</si>
  <si>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</si>
  <si>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</si>
  <si>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</si>
  <si>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</si>
  <si>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</si>
  <si>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</si>
  <si>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</si>
  <si>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</si>
  <si>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</si>
  <si>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</si>
  <si>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</si>
  <si>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</si>
  <si>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</si>
  <si>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</si>
  <si>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</si>
  <si>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</si>
  <si>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</si>
  <si>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</si>
  <si>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</si>
  <si>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</si>
  <si>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</si>
  <si>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</si>
  <si>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</si>
  <si>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</si>
  <si>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</si>
  <si>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</si>
  <si>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</si>
  <si>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</si>
  <si>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</si>
  <si>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</si>
  <si>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</si>
  <si>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</si>
  <si>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</si>
  <si>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</si>
  <si>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</si>
  <si>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</si>
  <si>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</si>
  <si>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</si>
  <si>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</si>
  <si>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</si>
  <si>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</si>
  <si>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</si>
  <si>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</si>
  <si>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</si>
  <si>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</si>
  <si>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</si>
  <si>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</si>
  <si>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</si>
  <si>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</si>
  <si>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</si>
  <si>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</si>
  <si>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</si>
  <si>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</si>
  <si>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</si>
  <si>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</si>
  <si>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</si>
  <si>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</si>
  <si>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</si>
  <si>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</si>
  <si>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</si>
  <si>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</si>
  <si>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</si>
  <si>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</si>
  <si>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</si>
  <si>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</si>
  <si>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</si>
  <si>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</si>
  <si>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</si>
  <si>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</si>
  <si>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</si>
  <si>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</si>
  <si>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</si>
  <si>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</si>
  <si>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</si>
  <si>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</si>
  <si>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</si>
  <si>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</si>
  <si>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</si>
  <si>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</si>
  <si>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</si>
  <si>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</si>
  <si>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</si>
  <si>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</si>
  <si>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</si>
  <si>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</si>
  <si>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</si>
  <si>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</si>
  <si>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</si>
  <si>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</si>
  <si>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</si>
  <si>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</si>
  <si>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</si>
  <si>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</si>
  <si>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</si>
  <si>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</si>
  <si>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</si>
  <si>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</si>
  <si>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</si>
  <si>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</si>
  <si>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</si>
  <si>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</si>
  <si>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</si>
  <si>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</si>
  <si>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</si>
  <si>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</si>
  <si>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</si>
  <si>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</si>
  <si>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</si>
  <si>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</si>
  <si>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</si>
  <si>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</si>
  <si>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</si>
  <si>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</si>
  <si>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</si>
  <si>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</si>
  <si>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</si>
  <si>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</si>
  <si>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</si>
  <si>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</si>
  <si>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</si>
  <si>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</si>
  <si>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</si>
  <si>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</si>
  <si>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</si>
  <si>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</si>
  <si>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</si>
  <si>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</si>
  <si>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</si>
  <si>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</si>
  <si>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</si>
  <si>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</si>
  <si>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</si>
  <si>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</si>
  <si>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</si>
  <si>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</si>
  <si>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</si>
  <si>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</si>
  <si>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</si>
  <si>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</si>
  <si>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</si>
  <si>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</si>
  <si>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</si>
  <si>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</si>
  <si>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</si>
  <si>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</si>
  <si>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</si>
  <si>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</si>
  <si>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</si>
  <si>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</si>
  <si>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</si>
  <si>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</si>
  <si>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</si>
  <si>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</si>
  <si>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</si>
  <si>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</si>
  <si>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</si>
  <si>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</si>
  <si>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</si>
  <si>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</si>
  <si>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</si>
  <si>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</si>
  <si>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</si>
  <si>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</si>
  <si>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</si>
  <si>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</si>
  <si>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</si>
  <si>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</si>
  <si>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</si>
  <si>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</si>
  <si>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</si>
  <si>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</si>
  <si>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</si>
  <si>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</si>
  <si>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</si>
  <si>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</si>
  <si>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</si>
  <si>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</si>
  <si>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</si>
  <si>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</si>
  <si>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</si>
  <si>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</si>
  <si>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</si>
  <si>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</si>
  <si>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</si>
  <si>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</si>
  <si>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</si>
  <si>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</si>
  <si>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</si>
  <si>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</si>
  <si>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</si>
  <si>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</si>
  <si>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</si>
  <si>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</si>
  <si>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</si>
  <si>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</si>
  <si>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</si>
  <si>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</si>
  <si>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</si>
  <si>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</si>
  <si>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</si>
  <si>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</si>
  <si>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</si>
  <si>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</si>
  <si>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</si>
  <si>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</si>
  <si>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</si>
  <si>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</si>
  <si>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</si>
  <si>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</si>
  <si>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</si>
  <si>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</si>
  <si>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</si>
  <si>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</si>
  <si>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</si>
  <si>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</si>
  <si>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</si>
  <si>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</si>
  <si>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</si>
  <si>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</si>
  <si>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</si>
  <si>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</si>
  <si>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</si>
  <si>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</si>
  <si>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</si>
  <si>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</si>
  <si>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</si>
  <si>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</si>
  <si>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</si>
  <si>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</si>
  <si>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</si>
  <si>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</si>
  <si>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</si>
  <si>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</si>
  <si>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</si>
  <si>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</si>
  <si>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</si>
  <si>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</si>
  <si>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</si>
  <si>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</si>
  <si>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</si>
  <si>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</si>
  <si>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</si>
  <si>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</si>
  <si>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</si>
  <si>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</si>
  <si>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</si>
  <si>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</si>
  <si>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</si>
  <si>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</si>
  <si>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</si>
  <si>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</si>
  <si>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</si>
  <si>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</si>
  <si>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</si>
  <si>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</si>
  <si>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</si>
  <si>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</si>
  <si>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</si>
  <si>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</si>
  <si>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</si>
  <si>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</si>
  <si>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</si>
  <si>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</si>
  <si>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</si>
  <si>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</si>
  <si>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</si>
  <si>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</si>
  <si>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</si>
  <si>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</si>
  <si>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</si>
  <si>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</si>
  <si>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</si>
  <si>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</si>
  <si>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</si>
  <si>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</si>
  <si>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</si>
  <si>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</si>
  <si>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</si>
  <si>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</si>
  <si>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</si>
  <si>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</si>
  <si>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</si>
  <si>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</si>
  <si>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</si>
  <si>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</si>
  <si>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</si>
  <si>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</si>
  <si>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</si>
  <si>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</si>
  <si>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</si>
  <si>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</si>
  <si>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</si>
  <si>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</si>
  <si>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</si>
  <si>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</si>
  <si>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</si>
  <si>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</si>
  <si>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</si>
  <si>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</si>
  <si>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</si>
  <si>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</si>
  <si>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</si>
  <si>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</si>
  <si>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</si>
  <si>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</si>
  <si>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</si>
  <si>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</si>
  <si>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</si>
  <si>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</si>
  <si>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</si>
  <si>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</si>
  <si>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</si>
  <si>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</si>
  <si>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</si>
  <si>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</si>
  <si>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</si>
  <si>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</si>
  <si>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</si>
  <si>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</si>
  <si>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</si>
  <si>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</si>
  <si>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</si>
  <si>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</si>
  <si>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</si>
  <si>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</si>
  <si>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</si>
  <si>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</si>
  <si>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</si>
  <si>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</si>
  <si>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</si>
  <si>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</si>
  <si>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</si>
  <si>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</si>
  <si>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</si>
  <si>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</si>
  <si>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</si>
  <si>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</si>
  <si>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</si>
  <si>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</si>
  <si>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</si>
  <si>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</si>
  <si>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</si>
  <si>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</si>
  <si>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</si>
  <si>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</si>
  <si>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</si>
  <si>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</si>
  <si>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</si>
  <si>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</si>
  <si>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</si>
  <si>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</si>
  <si>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</si>
  <si>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</si>
  <si>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</si>
  <si>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</si>
  <si>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</si>
  <si>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</si>
  <si>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</si>
  <si>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</si>
  <si>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</si>
  <si>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</si>
  <si>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</si>
  <si>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</si>
  <si>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</si>
  <si>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</si>
  <si>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</si>
  <si>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</si>
  <si>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</si>
  <si>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</si>
  <si>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</si>
  <si>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</si>
  <si>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</si>
  <si>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</si>
  <si>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</si>
  <si>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</si>
  <si>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</si>
  <si>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</si>
  <si>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</si>
  <si>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</si>
  <si>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</si>
  <si>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</si>
  <si>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</si>
  <si>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</si>
  <si>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</si>
  <si>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</si>
  <si>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</si>
  <si>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</si>
  <si>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</si>
  <si>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</si>
  <si>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</si>
  <si>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</si>
  <si>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</si>
  <si>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</si>
  <si>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</si>
  <si>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</si>
  <si>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</si>
  <si>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</si>
  <si>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</si>
  <si>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</si>
  <si>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</si>
  <si>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</si>
  <si>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</si>
  <si>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</si>
  <si>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</si>
  <si>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</si>
  <si>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</si>
  <si>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</si>
  <si>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</si>
  <si>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</si>
  <si>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</si>
  <si>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</si>
  <si>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</si>
  <si>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</si>
  <si>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</si>
  <si>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</si>
  <si>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</si>
  <si>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</si>
  <si>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</si>
  <si>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</si>
  <si>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</si>
  <si>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</si>
  <si>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</si>
  <si>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</si>
  <si>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</si>
  <si>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</si>
  <si>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</si>
  <si>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</si>
  <si>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</si>
  <si>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</si>
  <si>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</si>
  <si>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</si>
  <si>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</si>
  <si>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</si>
  <si>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</si>
  <si>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</si>
  <si>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</si>
  <si>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</si>
  <si>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</si>
  <si>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</si>
  <si>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</si>
  <si>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</si>
  <si>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</si>
  <si>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</si>
  <si>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</si>
  <si>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</si>
  <si>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</si>
  <si>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</si>
  <si>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</si>
  <si>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</si>
  <si>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</si>
  <si>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</si>
  <si>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</si>
  <si>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</si>
  <si>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</si>
  <si>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</si>
  <si>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</si>
  <si>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</si>
  <si>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</si>
  <si>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</si>
  <si>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</si>
  <si>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</si>
  <si>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</si>
  <si>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</si>
  <si>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</si>
  <si>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</si>
  <si>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</si>
  <si>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</si>
  <si>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</si>
  <si>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</si>
  <si>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</si>
  <si>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</si>
  <si>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</si>
  <si>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</si>
  <si>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</si>
  <si>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</si>
  <si>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</si>
  <si>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</si>
  <si>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</si>
  <si>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</si>
  <si>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</si>
  <si>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</si>
  <si>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</si>
  <si>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</si>
  <si>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</si>
  <si>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</si>
  <si>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</si>
  <si>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</si>
  <si>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</si>
  <si>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</si>
  <si>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</si>
  <si>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</si>
  <si>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</si>
  <si>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</si>
  <si>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</si>
  <si>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</si>
  <si>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</si>
  <si>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</si>
  <si>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</si>
  <si>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</si>
  <si>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</si>
  <si>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</si>
  <si>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</si>
  <si>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</si>
  <si>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</si>
  <si>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</si>
  <si>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</si>
  <si>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</si>
  <si>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</si>
  <si>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</si>
  <si>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</si>
  <si>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</si>
  <si>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</si>
  <si>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</si>
  <si>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</si>
  <si>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</si>
  <si>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</si>
  <si>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</si>
  <si>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</si>
  <si>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</si>
  <si>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</si>
  <si>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</si>
  <si>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</si>
  <si>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</si>
  <si>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</si>
  <si>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</si>
  <si>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</si>
  <si>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</si>
  <si>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</si>
  <si>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</si>
  <si>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</si>
  <si>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</si>
  <si>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</si>
  <si>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</si>
  <si>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</si>
  <si>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</si>
  <si>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</si>
  <si>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</si>
  <si>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</si>
  <si>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</si>
  <si>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</si>
  <si>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</si>
  <si>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</si>
  <si>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</si>
  <si>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</si>
  <si>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</si>
  <si>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</si>
  <si>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</si>
  <si>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</si>
  <si>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</si>
  <si>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</si>
  <si>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</si>
  <si>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</si>
  <si>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</si>
  <si>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</si>
  <si>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</si>
  <si>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</si>
  <si>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</si>
  <si>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</si>
  <si>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</si>
  <si>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</si>
  <si>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</si>
  <si>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</si>
  <si>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</si>
  <si>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</si>
  <si>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</si>
  <si>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</si>
  <si>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</si>
  <si>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</si>
  <si>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</si>
  <si>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</si>
  <si>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</si>
  <si>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</si>
  <si>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</si>
  <si>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</si>
  <si>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</si>
  <si>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</si>
  <si>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</si>
  <si>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</si>
  <si>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</si>
  <si>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</si>
  <si>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</si>
  <si>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</si>
  <si>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</si>
  <si>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</si>
  <si>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</si>
  <si>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</si>
  <si>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</si>
  <si>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</si>
  <si>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</si>
  <si>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</si>
  <si>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</si>
  <si>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</si>
  <si>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</si>
  <si>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</si>
  <si>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</si>
  <si>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</si>
  <si>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</si>
  <si>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</si>
  <si>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</si>
  <si>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</si>
  <si>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</si>
  <si>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</si>
  <si>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</si>
  <si>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</si>
  <si>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</si>
  <si>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</si>
  <si>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</si>
  <si>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</si>
  <si>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</si>
  <si>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</si>
  <si>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</si>
  <si>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</si>
  <si>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</si>
  <si>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</si>
  <si>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</si>
  <si>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</si>
  <si>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</si>
  <si>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</si>
  <si>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</si>
  <si>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</si>
  <si>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</si>
  <si>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</si>
  <si>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</si>
  <si>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</si>
  <si>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</si>
  <si>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</si>
  <si>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</si>
  <si>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</si>
  <si>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</si>
  <si>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</si>
  <si>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</si>
  <si>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</si>
  <si>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</si>
  <si>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</si>
  <si>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</si>
  <si>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</si>
  <si>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</si>
  <si>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</si>
  <si>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</si>
  <si>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</si>
  <si>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</si>
  <si>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</si>
  <si>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</si>
  <si>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</si>
  <si>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</si>
  <si>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</si>
  <si>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</si>
  <si>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</si>
  <si>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</si>
  <si>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</si>
  <si>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</si>
  <si>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</si>
  <si>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</si>
  <si>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</si>
  <si>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</si>
  <si>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</si>
  <si>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</si>
  <si>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</si>
  <si>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</si>
  <si>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</si>
  <si>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</si>
  <si>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</si>
  <si>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</si>
  <si>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</si>
  <si>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</si>
  <si>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</si>
  <si>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</si>
  <si>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</si>
  <si>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</si>
  <si>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</si>
  <si>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</si>
  <si>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</si>
  <si>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</si>
  <si>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</si>
  <si>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</si>
  <si>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</si>
  <si>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</si>
  <si>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</si>
  <si>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</si>
  <si>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</si>
  <si>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</si>
  <si>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</si>
  <si>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</si>
  <si>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</si>
  <si>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</si>
  <si>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</si>
  <si>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</si>
  <si>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</si>
  <si>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</si>
  <si>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</si>
  <si>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</si>
  <si>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</si>
  <si>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</si>
  <si>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</si>
  <si>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</si>
  <si>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</si>
  <si>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</si>
  <si>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</si>
  <si>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</si>
  <si>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</si>
  <si>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</si>
  <si>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</si>
  <si>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</si>
  <si>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</si>
  <si>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</si>
  <si>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</si>
  <si>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</si>
  <si>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</si>
  <si>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</si>
  <si>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</si>
  <si>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</si>
  <si>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</si>
  <si>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</si>
  <si>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</si>
  <si>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</si>
  <si>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</si>
  <si>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</si>
  <si>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</si>
  <si>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</si>
  <si>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</si>
  <si>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</si>
  <si>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</si>
  <si>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</si>
  <si>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</si>
  <si>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</si>
  <si>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</si>
  <si>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</si>
  <si>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</si>
  <si>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</si>
  <si>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</si>
  <si>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</si>
  <si>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</si>
  <si>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</si>
  <si>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</si>
  <si>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</si>
  <si>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</si>
  <si>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</si>
  <si>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</si>
  <si>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</si>
  <si>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</si>
  <si>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</si>
  <si>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</si>
  <si>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</si>
  <si>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</si>
  <si>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</si>
  <si>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</si>
  <si>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</si>
  <si>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</si>
  <si>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</si>
  <si>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</si>
  <si>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</si>
  <si>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</si>
  <si>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</si>
  <si>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</si>
  <si>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</si>
  <si>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</si>
  <si>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</si>
  <si>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</si>
  <si>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</si>
  <si>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</si>
  <si>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</si>
  <si>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</si>
  <si>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</si>
  <si>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</si>
  <si>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</si>
  <si>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</si>
  <si>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</si>
  <si>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</si>
  <si>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</si>
  <si>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</si>
  <si>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</si>
  <si>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</si>
  <si>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</si>
  <si>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</si>
  <si>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</si>
  <si>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</si>
  <si>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</si>
  <si>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</si>
  <si>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</si>
  <si>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</si>
  <si>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</si>
  <si>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</si>
  <si>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</si>
  <si>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</si>
  <si>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</si>
  <si>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</si>
  <si>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</si>
  <si>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</si>
  <si>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</si>
  <si>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</si>
  <si>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</si>
  <si>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</si>
  <si>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</si>
  <si>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</si>
  <si>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</si>
  <si>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</si>
  <si>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</si>
  <si>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</si>
  <si>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</si>
  <si>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</si>
  <si>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</si>
  <si>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</si>
  <si>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</si>
  <si>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</si>
  <si>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</si>
  <si>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</si>
  <si>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</si>
  <si>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</si>
  <si>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</si>
  <si>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</si>
  <si>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</si>
  <si>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</si>
  <si>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</si>
  <si>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</si>
  <si>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</si>
  <si>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</si>
  <si>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</si>
  <si>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</si>
  <si>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</si>
  <si>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</si>
  <si>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</si>
  <si>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</si>
  <si>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</si>
  <si>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</si>
  <si>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</si>
  <si>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</si>
  <si>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</si>
  <si>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</si>
  <si>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</si>
  <si>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</si>
  <si>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</si>
  <si>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</si>
  <si>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</si>
  <si>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</si>
  <si>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</si>
  <si>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</si>
  <si>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</si>
  <si>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</si>
  <si>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</si>
  <si>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</si>
  <si>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</si>
  <si>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</si>
  <si>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</si>
  <si>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</si>
  <si>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</si>
  <si>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</si>
  <si>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</si>
  <si>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</si>
  <si>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</si>
  <si>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</si>
  <si>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</si>
  <si>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</si>
  <si>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</si>
  <si>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</si>
  <si>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</si>
  <si>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</si>
  <si>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</si>
  <si>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</si>
  <si>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</si>
  <si>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</si>
  <si>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</si>
  <si>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</si>
  <si>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</si>
  <si>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</si>
  <si>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</si>
  <si>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</si>
  <si>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</si>
  <si>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</si>
  <si>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</si>
  <si>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</si>
  <si>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</si>
  <si>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</si>
  <si>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</si>
  <si>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</si>
  <si>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</si>
  <si>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</si>
  <si>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</si>
  <si>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</si>
  <si>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</si>
  <si>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</si>
  <si>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</si>
  <si>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</si>
  <si>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</si>
  <si>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</si>
  <si>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</si>
  <si>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</si>
  <si>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</si>
  <si>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</si>
  <si>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</si>
  <si>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</si>
  <si>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</si>
  <si>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</si>
  <si>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</si>
  <si>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</si>
  <si>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</si>
  <si>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</si>
  <si>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</si>
  <si>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</si>
  <si>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</si>
  <si>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</si>
  <si>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</si>
  <si>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</si>
  <si>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</si>
  <si>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</si>
  <si>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</si>
  <si>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</si>
  <si>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</si>
  <si>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</si>
  <si>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</si>
  <si>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</si>
  <si>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</si>
  <si>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</si>
  <si>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</si>
  <si>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</si>
  <si>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</si>
  <si>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</si>
  <si>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</si>
  <si>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</si>
  <si>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</si>
  <si>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</si>
  <si>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</si>
  <si>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</si>
  <si>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</si>
  <si>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</si>
  <si>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</si>
  <si>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</si>
  <si>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</si>
  <si>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</si>
  <si>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</si>
  <si>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</si>
  <si>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</si>
  <si>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</si>
  <si>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</si>
  <si>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</si>
  <si>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</si>
  <si>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</si>
  <si>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</si>
  <si>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</si>
  <si>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</si>
  <si>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</si>
  <si>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</si>
  <si>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</si>
  <si>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</si>
  <si>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</si>
  <si>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</si>
  <si>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</si>
  <si>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</si>
  <si>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</si>
  <si>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</si>
  <si>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</si>
  <si>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</si>
  <si>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</si>
  <si>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</si>
  <si>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</si>
  <si>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</si>
  <si>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</si>
  <si>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</si>
  <si>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</si>
  <si>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</si>
  <si>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</si>
  <si>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</si>
  <si>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</si>
  <si>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</si>
  <si>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</si>
  <si>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</si>
  <si>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</si>
  <si>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</si>
  <si>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</si>
  <si>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</si>
  <si>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</si>
  <si>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</si>
  <si>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</si>
  <si>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</si>
  <si>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</si>
  <si>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</si>
  <si>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</si>
  <si>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</si>
  <si>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</si>
  <si>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</si>
  <si>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</si>
  <si>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</si>
  <si>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</si>
  <si>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</si>
  <si>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</si>
  <si>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</si>
  <si>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</si>
  <si>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</si>
  <si>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</si>
  <si>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</si>
  <si>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</si>
  <si>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</si>
  <si>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</si>
  <si>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</si>
  <si>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</si>
  <si>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</si>
  <si>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</si>
  <si>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</si>
  <si>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</si>
  <si>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</si>
  <si>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</si>
  <si>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</si>
  <si>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</si>
  <si>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</si>
  <si>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</si>
  <si>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</si>
  <si>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</si>
  <si>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</si>
  <si>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</si>
  <si>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</si>
  <si>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</si>
  <si>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</si>
  <si>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</si>
  <si>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</si>
  <si>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</si>
  <si>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</si>
  <si>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</si>
  <si>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</si>
  <si>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</si>
  <si>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</si>
  <si>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</si>
  <si>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</si>
  <si>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</si>
  <si>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</si>
  <si>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</si>
  <si>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</si>
  <si>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</si>
  <si>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</si>
  <si>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</si>
  <si>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</si>
  <si>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</si>
  <si>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</si>
  <si>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</si>
  <si>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</si>
  <si>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</si>
  <si>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</si>
  <si>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</si>
  <si>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</si>
  <si>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</si>
  <si>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</si>
  <si>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</si>
  <si>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</si>
  <si>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</si>
  <si>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</si>
  <si>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</si>
  <si>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</si>
  <si>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</si>
  <si>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</si>
  <si>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</si>
  <si>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</si>
  <si>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</si>
  <si>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</si>
  <si>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</si>
  <si>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</si>
  <si>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</si>
  <si>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</si>
  <si>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</si>
  <si>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</si>
  <si>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</si>
  <si>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</si>
  <si>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</si>
  <si>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</si>
  <si>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</si>
  <si>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</si>
  <si>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</si>
  <si>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</si>
  <si>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</si>
  <si>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</si>
  <si>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</si>
  <si>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</si>
  <si>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</si>
  <si>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</si>
  <si>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</si>
  <si>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</si>
  <si>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</si>
  <si>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</si>
  <si>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</si>
  <si>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</si>
  <si>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</si>
  <si>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</si>
  <si>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</si>
  <si>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</si>
  <si>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</si>
  <si>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</si>
  <si>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</si>
  <si>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</si>
  <si>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</si>
  <si>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</si>
  <si>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</si>
  <si>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</si>
  <si>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</si>
  <si>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</si>
  <si>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</si>
  <si>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</si>
  <si>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</si>
  <si>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</si>
  <si>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</si>
  <si>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</si>
  <si>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</si>
  <si>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</si>
  <si>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</si>
  <si>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</si>
  <si>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</si>
  <si>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</si>
  <si>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</si>
  <si>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</si>
  <si>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</si>
  <si>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</si>
  <si>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</si>
  <si>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</si>
  <si>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</si>
  <si>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</si>
  <si>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</si>
  <si>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</si>
  <si>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</si>
  <si>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</si>
  <si>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</si>
  <si>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</si>
  <si>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</si>
  <si>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</si>
  <si>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</si>
  <si>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</si>
  <si>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</si>
  <si>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</si>
  <si>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</si>
  <si>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</si>
  <si>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</si>
  <si>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</si>
  <si>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</si>
  <si>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</si>
  <si>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</si>
  <si>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</si>
  <si>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</si>
  <si>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</si>
  <si>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</si>
  <si>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</si>
  <si>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</si>
  <si>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</si>
  <si>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</si>
  <si>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</si>
  <si>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</si>
  <si>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</si>
  <si>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</si>
  <si>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</si>
  <si>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</si>
  <si>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</si>
  <si>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</si>
  <si>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</si>
  <si>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</si>
  <si>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</si>
  <si>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</si>
  <si>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</si>
  <si>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</si>
  <si>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</si>
  <si>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</si>
  <si>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</si>
  <si>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</si>
  <si>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</si>
  <si>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</si>
  <si>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</si>
  <si>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</si>
  <si>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</si>
  <si>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</si>
  <si>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</si>
  <si>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</si>
  <si>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</si>
  <si>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</si>
  <si>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</si>
  <si>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</si>
  <si>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</si>
  <si>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</si>
  <si>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</si>
  <si>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</si>
  <si>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</si>
  <si>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</si>
  <si>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</si>
  <si>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</si>
  <si>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</si>
  <si>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</si>
  <si>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</si>
  <si>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</si>
  <si>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</si>
  <si>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</si>
  <si>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</si>
  <si>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</si>
  <si>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</si>
  <si>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</si>
  <si>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</si>
  <si>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</si>
  <si>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</si>
  <si>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</si>
  <si>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</si>
  <si>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</si>
  <si>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</si>
  <si>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</si>
  <si>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</si>
  <si>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</si>
  <si>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</si>
  <si>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</si>
  <si>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</si>
  <si>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</si>
  <si>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</si>
  <si>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</si>
  <si>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</si>
  <si>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</si>
  <si>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</si>
  <si>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</si>
  <si>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</si>
  <si>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</si>
  <si>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</si>
  <si>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</si>
  <si>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</si>
  <si>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</si>
  <si>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</si>
  <si>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</si>
  <si>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</si>
  <si>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</si>
  <si>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</si>
  <si>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</si>
  <si>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</si>
  <si>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</si>
  <si>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</si>
  <si>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</si>
  <si>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</si>
  <si>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</si>
  <si>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</si>
  <si>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</si>
  <si>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</si>
  <si>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</si>
  <si>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</si>
  <si>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</si>
  <si>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</si>
  <si>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</si>
  <si>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</si>
  <si>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</si>
  <si>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</si>
  <si>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</si>
  <si>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</si>
  <si>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</si>
  <si>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</si>
  <si>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</si>
  <si>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</si>
  <si>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</si>
  <si>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</si>
  <si>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</si>
  <si>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</si>
  <si>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</si>
  <si>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</si>
  <si>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</si>
  <si>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</si>
  <si>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</si>
  <si>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</si>
  <si>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</si>
  <si>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</si>
  <si>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</si>
  <si>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</si>
  <si>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</si>
  <si>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</si>
  <si>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</si>
  <si>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</si>
  <si>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</si>
  <si>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</si>
  <si>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</si>
  <si>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</si>
  <si>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</si>
  <si>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</si>
  <si>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</si>
  <si>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</si>
  <si>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</si>
  <si>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</si>
  <si>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</si>
  <si>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</si>
  <si>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</si>
  <si>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</si>
  <si>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</si>
  <si>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</si>
  <si>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</si>
  <si>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</si>
  <si>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</si>
  <si>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</si>
  <si>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</si>
  <si>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</si>
  <si>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</si>
  <si>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</si>
  <si>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</si>
  <si>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</si>
  <si>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</si>
  <si>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</si>
  <si>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</si>
  <si>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</si>
  <si>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</si>
  <si>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</si>
  <si>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</si>
  <si>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</si>
  <si>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</si>
  <si>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</si>
  <si>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</si>
  <si>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</si>
  <si>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</si>
  <si>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</si>
  <si>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</si>
  <si>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</si>
  <si>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</si>
  <si>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</si>
  <si>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</si>
  <si>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</si>
  <si>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</si>
  <si>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</si>
  <si>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</si>
  <si>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</si>
  <si>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</si>
  <si>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</si>
  <si>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</si>
  <si>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</si>
  <si>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</si>
  <si>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</si>
  <si>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</si>
  <si>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</si>
  <si>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</si>
  <si>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</si>
  <si>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</si>
  <si>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</si>
  <si>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</si>
  <si>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</si>
  <si>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</si>
  <si>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</si>
  <si>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</si>
  <si>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</si>
  <si>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</si>
  <si>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</si>
  <si>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</si>
  <si>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</si>
  <si>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</si>
  <si>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</si>
  <si>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</si>
  <si>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</si>
  <si>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</si>
  <si>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</si>
  <si>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</si>
  <si>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</si>
  <si>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</si>
  <si>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</si>
  <si>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</si>
  <si>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</si>
  <si>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</si>
  <si>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</si>
  <si>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</si>
  <si>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</si>
  <si>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</si>
  <si>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</si>
  <si>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</si>
  <si>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</si>
  <si>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</si>
  <si>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</si>
  <si>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</si>
  <si>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</si>
  <si>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</si>
  <si>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</si>
  <si>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</si>
  <si>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</si>
  <si>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</si>
  <si>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</si>
  <si>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</si>
  <si>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</si>
  <si>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</si>
  <si>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</si>
  <si>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</si>
  <si>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</si>
  <si>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</si>
  <si>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</si>
  <si>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</si>
  <si>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</si>
  <si>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</si>
  <si>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</si>
  <si>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</si>
  <si>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</si>
  <si>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</si>
  <si>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</si>
  <si>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</si>
  <si>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</si>
  <si>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</si>
  <si>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</si>
  <si>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</si>
  <si>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</si>
  <si>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</si>
  <si>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</si>
  <si>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</si>
  <si>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</si>
  <si>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</si>
  <si>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</si>
  <si>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</si>
  <si>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</si>
  <si>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</si>
  <si>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</si>
  <si>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</si>
  <si>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</si>
  <si>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</si>
  <si>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</si>
  <si>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</si>
  <si>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</si>
  <si>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</si>
  <si>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</si>
  <si>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</si>
  <si>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</si>
  <si>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</si>
  <si>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</si>
  <si>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</si>
  <si>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</si>
  <si>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</si>
  <si>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</si>
  <si>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</si>
  <si>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</si>
  <si>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</si>
  <si>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</si>
  <si>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</si>
  <si>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</si>
  <si>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</si>
  <si>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</si>
  <si>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</si>
  <si>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</si>
  <si>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</si>
  <si>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</si>
  <si>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</si>
  <si>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</si>
  <si>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</si>
  <si>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</si>
  <si>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</si>
  <si>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</si>
  <si>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</si>
  <si>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</si>
  <si>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</si>
  <si>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</si>
  <si>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</si>
  <si>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</si>
  <si>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</si>
  <si>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</si>
  <si>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</si>
  <si>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</si>
  <si>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</si>
  <si>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</si>
  <si>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</si>
  <si>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</si>
  <si>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</si>
  <si>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</si>
  <si>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</si>
  <si>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</si>
  <si>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</si>
  <si>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</si>
  <si>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</si>
  <si>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</si>
  <si>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</si>
  <si>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</si>
  <si>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</si>
  <si>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</si>
  <si>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</si>
  <si>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</si>
  <si>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</si>
  <si>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</si>
  <si>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</si>
  <si>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</si>
  <si>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</si>
  <si>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</si>
  <si>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</si>
  <si>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</si>
  <si>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</si>
  <si>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</si>
  <si>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</si>
  <si>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</si>
  <si>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</si>
  <si>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</si>
  <si>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</si>
  <si>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</si>
  <si>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</si>
  <si>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</si>
  <si>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</si>
  <si>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</si>
  <si>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</si>
  <si>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</si>
  <si>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</si>
  <si>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</si>
  <si>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</si>
  <si>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</si>
  <si>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</si>
  <si>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</si>
  <si>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</si>
  <si>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</si>
  <si>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</si>
  <si>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</si>
  <si>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</si>
  <si>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</si>
  <si>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</si>
  <si>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</si>
  <si>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</si>
  <si>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</si>
  <si>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</si>
  <si>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</si>
  <si>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</si>
  <si>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</si>
  <si>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</si>
  <si>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</si>
  <si>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</si>
  <si>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</si>
  <si>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</si>
  <si>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</si>
  <si>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</si>
  <si>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</si>
  <si>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</si>
  <si>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</si>
  <si>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</si>
  <si>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</si>
  <si>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</si>
  <si>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</si>
  <si>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</si>
  <si>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</si>
  <si>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</si>
  <si>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</si>
  <si>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</si>
  <si>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</si>
  <si>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</si>
  <si>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</si>
  <si>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</si>
  <si>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</si>
  <si>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</si>
  <si>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</si>
  <si>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</si>
  <si>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</si>
  <si>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</si>
  <si>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</si>
  <si>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</si>
  <si>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</si>
  <si>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</si>
  <si>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</si>
  <si>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</si>
  <si>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</si>
  <si>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</si>
  <si>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</si>
  <si>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</si>
  <si>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</si>
  <si>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</si>
  <si>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</si>
  <si>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</si>
  <si>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</si>
  <si>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</si>
  <si>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</si>
  <si>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</si>
  <si>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</si>
  <si>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</si>
  <si>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</si>
  <si>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</si>
  <si>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</si>
  <si>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</si>
  <si>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</si>
  <si>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</si>
  <si>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</si>
  <si>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</si>
  <si>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</si>
  <si>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</si>
  <si>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</si>
  <si>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</si>
  <si>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</si>
  <si>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</si>
  <si>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</si>
  <si>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</si>
  <si>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</si>
  <si>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</si>
  <si>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</si>
  <si>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</si>
  <si>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</si>
  <si>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</si>
  <si>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</si>
  <si>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</si>
  <si>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</si>
  <si>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</si>
  <si>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</si>
  <si>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</si>
  <si>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</si>
  <si>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</si>
  <si>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</si>
  <si>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</si>
  <si>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</si>
  <si>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</si>
  <si>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</si>
  <si>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</si>
  <si>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</si>
  <si>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</si>
  <si>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</si>
  <si>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</si>
  <si>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</si>
  <si>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</si>
  <si>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</si>
  <si>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</si>
  <si>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</si>
  <si>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</si>
  <si>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</si>
  <si>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</si>
  <si>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</si>
  <si>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</si>
  <si>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</si>
  <si>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</si>
  <si>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</si>
  <si>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</si>
  <si>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</si>
  <si>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</si>
  <si>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</si>
  <si>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</si>
  <si>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</si>
  <si>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</si>
  <si>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</si>
  <si>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</si>
  <si>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</si>
  <si>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</si>
  <si>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</si>
  <si>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</si>
  <si>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</si>
  <si>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</si>
  <si>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</si>
  <si>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</si>
  <si>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</si>
  <si>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</si>
  <si>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</si>
  <si>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</si>
  <si>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</si>
  <si>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</si>
  <si>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</si>
  <si>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</si>
  <si>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</si>
  <si>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</si>
  <si>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</si>
  <si>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</si>
  <si>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</si>
  <si>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</si>
  <si>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</si>
  <si>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</si>
  <si>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</si>
  <si>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</si>
  <si>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</si>
  <si>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</si>
  <si>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</si>
  <si>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</si>
  <si>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</si>
  <si>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</si>
  <si>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</si>
  <si>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</si>
  <si>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</si>
  <si>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</si>
  <si>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</si>
  <si>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</si>
  <si>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</si>
  <si>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</si>
  <si>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</si>
  <si>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</si>
  <si>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</si>
  <si>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</si>
  <si>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</si>
  <si>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</si>
  <si>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</si>
  <si>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</si>
  <si>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</si>
  <si>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</si>
  <si>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</si>
  <si>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</si>
  <si>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</si>
  <si>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</si>
  <si>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</si>
  <si>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</si>
  <si>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</si>
  <si>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</si>
  <si>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</si>
  <si>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</si>
  <si>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</si>
  <si>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</si>
  <si>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</si>
  <si>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</si>
  <si>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</si>
  <si>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</si>
  <si>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</si>
  <si>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</si>
  <si>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</si>
  <si>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</si>
  <si>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</si>
  <si>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</si>
  <si>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</si>
  <si>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</si>
  <si>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</si>
  <si>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</si>
  <si>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</si>
  <si>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</si>
  <si>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</si>
  <si>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</si>
  <si>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</si>
  <si>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</si>
  <si>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</si>
  <si>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</si>
  <si>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</si>
  <si>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</si>
  <si>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</si>
  <si>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</si>
  <si>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</si>
  <si>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</si>
  <si>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</si>
  <si>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</si>
  <si>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</si>
  <si>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</si>
  <si>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</si>
  <si>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</si>
  <si>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</si>
  <si>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</si>
  <si>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</si>
  <si>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</si>
  <si>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</si>
  <si>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</si>
  <si>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</si>
  <si>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</si>
  <si>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</si>
  <si>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</si>
  <si>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</si>
  <si>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</si>
  <si>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</si>
  <si>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</si>
  <si>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</si>
  <si>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</si>
  <si>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</si>
  <si>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</si>
  <si>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</si>
  <si>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</si>
  <si>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</si>
  <si>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</si>
  <si>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</si>
  <si>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</si>
  <si>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</si>
  <si>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</si>
  <si>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</si>
  <si>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</si>
  <si>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</si>
  <si>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</si>
  <si>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</si>
  <si>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</si>
  <si>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</si>
  <si>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</si>
  <si>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</si>
  <si>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</si>
  <si>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</si>
  <si>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</si>
  <si>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</si>
  <si>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</si>
  <si>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</si>
  <si>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</si>
  <si>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</si>
  <si>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</si>
  <si>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</si>
  <si>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</si>
  <si>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</si>
  <si>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</si>
  <si>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</si>
  <si>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</si>
  <si>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</si>
  <si>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</si>
  <si>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</si>
  <si>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</si>
  <si>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</si>
  <si>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</si>
  <si>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</si>
  <si>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</si>
  <si>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</si>
  <si>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</si>
  <si>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</si>
  <si>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</si>
  <si>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</si>
  <si>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</si>
  <si>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</si>
  <si>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</si>
  <si>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</si>
  <si>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</si>
  <si>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</si>
  <si>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</si>
  <si>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</si>
  <si>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</si>
  <si>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</si>
  <si>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</si>
  <si>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</si>
  <si>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</si>
  <si>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</si>
  <si>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</si>
  <si>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</si>
  <si>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</si>
  <si>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</si>
  <si>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</si>
  <si>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</si>
  <si>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</si>
  <si>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</si>
  <si>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</si>
  <si>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</si>
  <si>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</si>
  <si>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</si>
  <si>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</si>
  <si>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</si>
  <si>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</si>
  <si>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</si>
  <si>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</si>
  <si>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</si>
  <si>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</si>
  <si>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</si>
  <si>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</si>
  <si>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</si>
  <si>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</si>
  <si>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</si>
  <si>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</si>
  <si>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</si>
  <si>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</si>
  <si>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</si>
  <si>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</si>
  <si>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</si>
  <si>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</si>
  <si>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</si>
  <si>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</si>
  <si>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</si>
  <si>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</si>
  <si>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</si>
  <si>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</si>
  <si>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</si>
  <si>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</si>
  <si>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</si>
  <si>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</si>
  <si>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</si>
  <si>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</si>
  <si>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</si>
  <si>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</si>
  <si>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</si>
  <si>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</si>
  <si>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</si>
  <si>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</si>
  <si>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</si>
  <si>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</si>
  <si>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</si>
  <si>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</si>
  <si>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</si>
  <si>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</si>
  <si>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</si>
  <si>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</si>
  <si>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</si>
  <si>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</si>
  <si>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</si>
  <si>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</si>
  <si>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</si>
  <si>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</si>
  <si>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</si>
  <si>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</si>
  <si>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</si>
  <si>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</si>
  <si>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</si>
  <si>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</si>
  <si>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</si>
  <si>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</si>
  <si>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</si>
  <si>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</si>
  <si>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</si>
  <si>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</si>
  <si>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</si>
  <si>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</si>
  <si>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</si>
  <si>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</si>
  <si>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</si>
  <si>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</si>
  <si>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</si>
  <si>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</si>
  <si>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</si>
  <si>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</si>
  <si>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</si>
  <si>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</si>
  <si>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</si>
  <si>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</si>
  <si>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</si>
  <si>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</si>
  <si>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</si>
  <si>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</si>
  <si>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</si>
  <si>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</si>
  <si>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</si>
  <si>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</si>
  <si>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</si>
  <si>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</si>
  <si>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</si>
  <si>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</si>
  <si>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</si>
  <si>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</si>
  <si>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</si>
  <si>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</si>
  <si>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</si>
  <si>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</si>
  <si>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</si>
  <si>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</si>
  <si>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</si>
  <si>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</si>
  <si>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</si>
  <si>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</si>
  <si>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</si>
  <si>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</si>
  <si>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</si>
  <si>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</si>
  <si>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</si>
  <si>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</si>
  <si>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</si>
  <si>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</si>
  <si>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</si>
  <si>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</si>
  <si>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</si>
  <si>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</si>
  <si>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</si>
  <si>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</si>
  <si>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</si>
  <si>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</si>
  <si>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</si>
  <si>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</si>
  <si>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</si>
  <si>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</si>
  <si>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</si>
  <si>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</si>
  <si>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</si>
  <si>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</si>
  <si>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</si>
  <si>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</si>
  <si>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</si>
  <si>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</si>
  <si>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</si>
  <si>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</si>
  <si>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</si>
  <si>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</si>
  <si>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</si>
  <si>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</si>
  <si>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</si>
  <si>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</si>
  <si>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</si>
  <si>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</si>
  <si>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</si>
  <si>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</si>
  <si>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</si>
  <si>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</si>
  <si>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</si>
  <si>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</si>
  <si>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</si>
  <si>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</si>
  <si>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</si>
  <si>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</si>
  <si>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</si>
  <si>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</si>
  <si>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</si>
  <si>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</si>
  <si>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</si>
  <si>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</si>
  <si>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</si>
  <si>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</si>
  <si>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</si>
  <si>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</si>
  <si>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</si>
  <si>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</si>
  <si>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</si>
  <si>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</si>
  <si>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</si>
  <si>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</si>
  <si>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</si>
  <si>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</si>
  <si>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</si>
  <si>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</si>
  <si>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</si>
  <si>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</si>
  <si>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</si>
  <si>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</si>
  <si>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</si>
  <si>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</si>
  <si>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</si>
  <si>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</si>
  <si>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</si>
  <si>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</si>
  <si>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</si>
  <si>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</si>
  <si>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</si>
  <si>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</si>
  <si>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</si>
  <si>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</si>
  <si>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</si>
  <si>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</si>
  <si>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</si>
  <si>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</si>
  <si>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</si>
  <si>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</si>
  <si>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</si>
  <si>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</si>
  <si>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</si>
  <si>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</si>
  <si>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</si>
  <si>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</si>
  <si>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</si>
  <si>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</si>
  <si>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</si>
  <si>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</si>
  <si>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</si>
  <si>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</si>
  <si>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</si>
  <si>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</si>
  <si>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</si>
  <si>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</si>
  <si>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</si>
  <si>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</si>
  <si>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</si>
  <si>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</si>
  <si>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</si>
  <si>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</si>
  <si>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</si>
  <si>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</si>
  <si>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</si>
  <si>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</si>
  <si>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</si>
  <si>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</si>
  <si>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</si>
  <si>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</si>
  <si>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</si>
  <si>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</si>
  <si>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</si>
  <si>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</si>
  <si>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</si>
  <si>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</si>
  <si>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</si>
  <si>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</si>
  <si>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</si>
  <si>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</si>
  <si>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</si>
  <si>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</si>
  <si>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</si>
  <si>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</si>
  <si>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</si>
  <si>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</si>
  <si>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</si>
  <si>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</si>
  <si>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</si>
  <si>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</si>
  <si>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</si>
  <si>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</si>
  <si>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</si>
  <si>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</si>
  <si>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</si>
  <si>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</si>
  <si>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</si>
  <si>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</si>
  <si>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</si>
  <si>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</si>
  <si>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</si>
  <si>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</si>
  <si>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</si>
  <si>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</si>
  <si>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</si>
  <si>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</si>
  <si>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</si>
  <si>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</si>
  <si>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</si>
  <si>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</si>
  <si>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</si>
  <si>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</si>
  <si>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</si>
  <si>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</si>
  <si>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</si>
  <si>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</si>
  <si>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</si>
  <si>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</si>
  <si>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</si>
  <si>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</si>
  <si>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</si>
  <si>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</si>
  <si>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</si>
  <si>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</si>
  <si>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</si>
  <si>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</si>
  <si>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</si>
  <si>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</si>
  <si>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</si>
  <si>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</si>
  <si>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</si>
  <si>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</si>
  <si>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</si>
  <si>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</si>
  <si>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</si>
  <si>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</si>
  <si>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</si>
  <si>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</si>
  <si>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</si>
  <si>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</si>
  <si>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</si>
  <si>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</si>
  <si>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</si>
  <si>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</si>
  <si>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</si>
  <si>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</si>
  <si>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</si>
  <si>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</si>
  <si>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</si>
  <si>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</si>
  <si>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</si>
  <si>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</si>
  <si>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</si>
  <si>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</si>
  <si>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</si>
  <si>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</si>
  <si>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</si>
  <si>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</si>
  <si>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</si>
  <si>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</si>
  <si>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</si>
  <si>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</si>
  <si>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</si>
  <si>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</si>
  <si>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</si>
  <si>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</si>
  <si>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</si>
  <si>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</si>
  <si>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</si>
  <si>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</si>
  <si>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</si>
  <si>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</si>
  <si>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</si>
  <si>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</si>
  <si>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</si>
  <si>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</si>
  <si>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</si>
  <si>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</si>
  <si>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</si>
  <si>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</si>
  <si>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</si>
  <si>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</si>
  <si>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</si>
  <si>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</si>
  <si>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</si>
  <si>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</si>
  <si>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</si>
  <si>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</si>
  <si>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</si>
  <si>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</si>
  <si>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</si>
  <si>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</si>
  <si>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</si>
  <si>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</si>
  <si>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</si>
  <si>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</si>
  <si>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</si>
  <si>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</si>
  <si>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</si>
  <si>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</si>
  <si>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</si>
  <si>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</si>
  <si>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</si>
  <si>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</si>
  <si>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</si>
  <si>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</si>
  <si>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</si>
  <si>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</si>
  <si>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</si>
  <si>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</si>
  <si>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</si>
  <si>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</si>
  <si>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</si>
  <si>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</si>
  <si>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</si>
  <si>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</si>
  <si>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</si>
  <si>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</si>
  <si>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</si>
  <si>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</si>
  <si>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</si>
  <si>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</si>
  <si>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</si>
  <si>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</si>
  <si>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</si>
  <si>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</si>
  <si>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</si>
  <si>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</si>
  <si>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</si>
  <si>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</si>
  <si>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</si>
  <si>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</si>
  <si>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</si>
  <si>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</si>
  <si>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</si>
  <si>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</si>
  <si>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</si>
  <si>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</si>
  <si>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</si>
  <si>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</si>
  <si>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</si>
  <si>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</si>
  <si>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</si>
  <si>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</si>
  <si>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</si>
  <si>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</si>
  <si>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</si>
  <si>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</si>
  <si>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</si>
  <si>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</si>
  <si>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</si>
  <si>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</si>
  <si>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</si>
  <si>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</si>
  <si>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</si>
  <si>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</si>
  <si>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</si>
  <si>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</si>
  <si>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</si>
  <si>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</si>
  <si>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</si>
  <si>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</si>
  <si>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</si>
  <si>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</si>
  <si>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</si>
  <si>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</si>
  <si>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</si>
  <si>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</si>
  <si>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</si>
  <si>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</si>
  <si>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</si>
  <si>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</si>
  <si>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</si>
  <si>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</si>
  <si>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</si>
  <si>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</si>
  <si>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</si>
  <si>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</si>
  <si>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</si>
  <si>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</si>
  <si>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</si>
  <si>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</si>
  <si>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</si>
  <si>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</si>
  <si>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</si>
  <si>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</si>
  <si>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</si>
  <si>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</si>
  <si>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</si>
  <si>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</si>
  <si>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</si>
  <si>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</si>
  <si>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</si>
  <si>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</si>
  <si>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</si>
  <si>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</si>
  <si>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</si>
  <si>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</si>
  <si>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</si>
  <si>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</si>
  <si>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</si>
  <si>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</si>
  <si>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</si>
  <si>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</si>
  <si>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</si>
  <si>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</si>
  <si>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</si>
  <si>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</si>
  <si>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</si>
  <si>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</si>
  <si>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</si>
  <si>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</si>
  <si>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</si>
  <si>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</si>
  <si>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</si>
  <si>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</si>
  <si>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</si>
  <si>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</si>
  <si>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</si>
  <si>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</si>
  <si>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</si>
  <si>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</si>
  <si>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</si>
  <si>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</si>
  <si>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</si>
  <si>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</si>
  <si>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</si>
  <si>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</si>
  <si>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</si>
  <si>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</si>
  <si>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</si>
  <si>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</si>
  <si>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</si>
  <si>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</si>
  <si>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</si>
  <si>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</si>
  <si>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</si>
  <si>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</si>
  <si>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</si>
  <si>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</si>
  <si>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</si>
  <si>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</si>
  <si>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</si>
  <si>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</si>
  <si>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</si>
  <si>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</si>
  <si>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</si>
  <si>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</si>
  <si>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</si>
  <si>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</si>
  <si>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</si>
  <si>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</si>
  <si>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</si>
  <si>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</si>
  <si>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</si>
  <si>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</si>
  <si>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</si>
  <si>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</si>
  <si>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</si>
  <si>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</si>
  <si>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</si>
  <si>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</si>
  <si>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</si>
  <si>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</si>
  <si>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</si>
  <si>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</si>
  <si>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</si>
  <si>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</si>
  <si>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</si>
  <si>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</si>
  <si>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</si>
  <si>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</si>
  <si>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</si>
  <si>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</si>
  <si>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</si>
  <si>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</si>
  <si>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</si>
  <si>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</si>
  <si>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</si>
  <si>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</si>
  <si>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</si>
  <si>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</si>
  <si>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</si>
  <si>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</si>
  <si>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</si>
  <si>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</si>
  <si>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</si>
  <si>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</si>
  <si>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</si>
  <si>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</si>
  <si>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</si>
  <si>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</si>
  <si>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</si>
  <si>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</si>
  <si>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</si>
  <si>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</si>
  <si>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</si>
  <si>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</si>
  <si>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</si>
  <si>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</si>
  <si>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</si>
  <si>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</si>
  <si>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</si>
  <si>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</si>
  <si>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</si>
  <si>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</si>
  <si>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</si>
  <si>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</si>
  <si>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</si>
  <si>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</si>
  <si>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</si>
  <si>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</si>
  <si>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</si>
  <si>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</si>
  <si>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</si>
  <si>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</si>
  <si>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</si>
  <si>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</si>
  <si>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</si>
  <si>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</si>
  <si>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</si>
  <si>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</si>
  <si>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</si>
  <si>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</si>
  <si>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</si>
  <si>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</si>
  <si>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</si>
  <si>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</si>
  <si>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</si>
  <si>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</si>
  <si>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</si>
  <si>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</si>
  <si>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</si>
  <si>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</si>
  <si>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</si>
  <si>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</si>
  <si>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</si>
  <si>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</si>
  <si>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</si>
  <si>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</si>
  <si>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</si>
  <si>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</si>
  <si>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</si>
  <si>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</si>
  <si>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</si>
  <si>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</si>
  <si>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</si>
  <si>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</si>
  <si>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</si>
  <si>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</si>
  <si>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</si>
  <si>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</si>
  <si>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</si>
  <si>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</si>
  <si>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</si>
  <si>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</si>
  <si>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</si>
  <si>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</si>
  <si>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</si>
  <si>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</si>
  <si>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</si>
  <si>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</si>
  <si>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</si>
  <si>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</si>
  <si>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</si>
  <si>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</si>
  <si>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</si>
  <si>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</si>
  <si>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</si>
  <si>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</si>
  <si>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</si>
  <si>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</si>
  <si>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</si>
  <si>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</si>
  <si>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</si>
  <si>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</si>
  <si>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</si>
  <si>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</si>
  <si>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</si>
  <si>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</si>
  <si>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</si>
  <si>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</si>
  <si>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</si>
  <si>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</si>
  <si>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</si>
  <si>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</si>
  <si>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</si>
  <si>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</si>
  <si>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</si>
  <si>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</si>
  <si>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</si>
  <si>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</si>
  <si>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</si>
  <si>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</si>
  <si>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</si>
  <si>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</si>
  <si>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</si>
  <si>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</si>
  <si>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</si>
  <si>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</si>
  <si>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</si>
  <si>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</si>
  <si>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</si>
  <si>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</si>
  <si>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</si>
  <si>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</si>
  <si>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</si>
  <si>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</si>
  <si>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</si>
  <si>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</si>
  <si>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</si>
  <si>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</si>
  <si>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</si>
  <si>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</si>
  <si>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</si>
  <si>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</si>
  <si>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</si>
  <si>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</si>
  <si>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</si>
  <si>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</si>
  <si>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</si>
  <si>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</si>
  <si>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</si>
  <si>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</si>
  <si>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</si>
  <si>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</si>
  <si>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</si>
  <si>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</si>
  <si>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</si>
  <si>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</si>
  <si>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</si>
  <si>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</si>
  <si>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</si>
  <si>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</si>
  <si>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</si>
  <si>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</si>
  <si>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</si>
  <si>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</si>
  <si>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</si>
  <si>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</si>
  <si>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</si>
  <si>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</si>
  <si>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</si>
  <si>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</si>
  <si>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</si>
  <si>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</si>
  <si>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</si>
  <si>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</si>
  <si>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</si>
  <si>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</si>
  <si>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</si>
  <si>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</si>
  <si>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</si>
  <si>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</si>
  <si>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</si>
  <si>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</si>
  <si>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</si>
  <si>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</si>
  <si>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</si>
  <si>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</si>
  <si>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</si>
  <si>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</si>
  <si>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</si>
  <si>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</si>
  <si>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</si>
  <si>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</si>
  <si>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</si>
  <si>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</si>
  <si>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</si>
  <si>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</si>
  <si>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</si>
  <si>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</si>
  <si>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</si>
  <si>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</si>
  <si>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</si>
  <si>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</si>
  <si>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</si>
  <si>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</si>
  <si>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</si>
  <si>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</si>
  <si>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</si>
  <si>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</si>
  <si>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</si>
  <si>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</si>
  <si>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</si>
  <si>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</si>
  <si>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</si>
  <si>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</si>
  <si>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</si>
  <si>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</si>
  <si>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</si>
  <si>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</si>
  <si>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</si>
  <si>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</si>
  <si>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</si>
  <si>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</si>
  <si>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</si>
  <si>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</si>
  <si>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</si>
  <si>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</si>
  <si>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</si>
  <si>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</si>
  <si>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</si>
  <si>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</si>
  <si>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</si>
  <si>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</si>
  <si>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</si>
  <si>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</si>
  <si>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</si>
  <si>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</si>
  <si>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</si>
  <si>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</si>
  <si>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</si>
  <si>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</si>
  <si>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</si>
  <si>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</si>
  <si>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</si>
  <si>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</si>
  <si>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</si>
  <si>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</si>
  <si>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</si>
  <si>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</si>
  <si>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</si>
  <si>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</si>
  <si>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</si>
  <si>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</si>
  <si>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</si>
  <si>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</si>
  <si>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</si>
  <si>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</si>
  <si>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</si>
  <si>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</si>
  <si>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</si>
  <si>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</si>
  <si>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</si>
  <si>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</si>
  <si>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</si>
  <si>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</si>
  <si>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</si>
  <si>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</si>
  <si>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</si>
  <si>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</si>
  <si>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</si>
  <si>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</si>
  <si>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</si>
  <si>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</si>
  <si>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</si>
  <si>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</si>
  <si>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</si>
  <si>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</si>
  <si>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</si>
  <si>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</si>
  <si>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</si>
  <si>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</si>
  <si>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</si>
  <si>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</si>
  <si>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</si>
  <si>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</si>
  <si>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</si>
  <si>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</si>
  <si>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</si>
  <si>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</si>
  <si>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</si>
  <si>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</si>
  <si>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</si>
  <si>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</si>
  <si>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</si>
  <si>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</si>
  <si>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</si>
  <si>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</si>
  <si>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</si>
  <si>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</si>
  <si>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</si>
  <si>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</si>
  <si>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</si>
  <si>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</si>
  <si>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</si>
  <si>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</si>
  <si>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</si>
  <si>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</si>
  <si>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</si>
  <si>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</si>
  <si>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</si>
  <si>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</si>
  <si>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</si>
  <si>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</si>
  <si>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</si>
  <si>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</si>
  <si>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</si>
  <si>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</si>
  <si>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</si>
  <si>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</si>
  <si>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</si>
  <si>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</si>
  <si>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</si>
  <si>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</si>
  <si>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</si>
  <si>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</si>
  <si>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</si>
  <si>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</si>
  <si>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</si>
  <si>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</si>
  <si>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</si>
  <si>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</si>
  <si>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</si>
  <si>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</si>
  <si>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</si>
  <si>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</si>
  <si>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</si>
  <si>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</si>
  <si>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</si>
  <si>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</si>
  <si>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</si>
  <si>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</si>
  <si>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</si>
  <si>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</si>
  <si>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</si>
  <si>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</si>
  <si>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</si>
  <si>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</si>
  <si>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</si>
  <si>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</si>
  <si>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</si>
  <si>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</si>
  <si>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</si>
  <si>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</si>
  <si>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</si>
  <si>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</si>
  <si>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</si>
  <si>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</si>
  <si>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</si>
  <si>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</si>
  <si>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</si>
  <si>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</si>
  <si>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</si>
  <si>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</si>
  <si>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</si>
  <si>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</si>
  <si>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</si>
  <si>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</si>
  <si>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</si>
  <si>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</si>
  <si>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</si>
  <si>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</si>
  <si>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</si>
  <si>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</si>
  <si>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</si>
  <si>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</si>
  <si>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</si>
  <si>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</si>
  <si>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</si>
  <si>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</si>
  <si>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</si>
  <si>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</si>
  <si>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</si>
  <si>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</si>
  <si>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</si>
  <si>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</si>
  <si>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</si>
  <si>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</si>
  <si>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</si>
  <si>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</si>
  <si>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</si>
  <si>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</si>
  <si>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</si>
  <si>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</si>
  <si>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</si>
  <si>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</si>
  <si>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</si>
  <si>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</si>
  <si>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</si>
  <si>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</si>
  <si>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</si>
  <si>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</si>
  <si>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</si>
  <si>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</si>
  <si>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</si>
  <si>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</si>
  <si>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</si>
  <si>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</si>
  <si>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</si>
  <si>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</si>
  <si>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</si>
  <si>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</si>
  <si>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</si>
  <si>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</si>
  <si>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</si>
  <si>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</si>
  <si>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</si>
  <si>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</si>
  <si>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</si>
  <si>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</si>
  <si>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</si>
  <si>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</si>
  <si>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</si>
  <si>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</si>
  <si>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</si>
  <si>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</si>
  <si>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</si>
  <si>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</si>
  <si>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</si>
  <si>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</si>
  <si>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</si>
  <si>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</si>
  <si>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</si>
  <si>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</si>
  <si>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</si>
  <si>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</si>
  <si>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</si>
  <si>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</si>
  <si>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</si>
  <si>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</si>
  <si>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</si>
  <si>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</si>
  <si>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</si>
  <si>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</si>
  <si>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</si>
  <si>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</si>
  <si>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</si>
  <si>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</si>
  <si>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</si>
  <si>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</si>
  <si>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</si>
  <si>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</si>
  <si>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</si>
  <si>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</si>
  <si>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</si>
  <si>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</si>
  <si>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</si>
  <si>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</si>
  <si>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</si>
  <si>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</si>
  <si>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</si>
  <si>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</si>
  <si>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</si>
  <si>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</si>
  <si>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</si>
  <si>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</si>
  <si>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</si>
  <si>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</si>
  <si>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</si>
  <si>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</si>
  <si>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</si>
  <si>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</si>
  <si>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</si>
  <si>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</si>
  <si>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</si>
  <si>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</si>
  <si>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</si>
  <si>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</si>
  <si>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</si>
  <si>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</si>
  <si>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</si>
  <si>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</si>
  <si>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</si>
  <si>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</si>
  <si>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</si>
  <si>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</si>
  <si>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</si>
  <si>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</si>
  <si>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</si>
  <si>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</si>
  <si>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</si>
  <si>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</si>
  <si>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</si>
  <si>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</si>
  <si>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</si>
  <si>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</si>
  <si>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</si>
  <si>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</si>
  <si>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</si>
  <si>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</si>
  <si>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</si>
  <si>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</si>
  <si>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</si>
  <si>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</si>
  <si>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</si>
  <si>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</si>
  <si>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</si>
  <si>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</si>
  <si>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</si>
  <si>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</si>
  <si>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</si>
  <si>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</si>
  <si>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</si>
  <si>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</si>
  <si>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</si>
  <si>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</si>
  <si>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</si>
  <si>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</si>
  <si>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</si>
  <si>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</si>
  <si>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</si>
  <si>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</si>
  <si>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</si>
  <si>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</si>
  <si>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</si>
  <si>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</si>
  <si>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</si>
  <si>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</si>
  <si>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</si>
  <si>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</si>
  <si>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</si>
  <si>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</si>
  <si>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</si>
  <si>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</si>
  <si>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</si>
  <si>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</si>
  <si>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</si>
  <si>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</si>
  <si>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</si>
  <si>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</si>
  <si>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</si>
  <si>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</si>
  <si>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</si>
  <si>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</si>
  <si>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</si>
  <si>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</si>
  <si>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</si>
  <si>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</si>
  <si>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</si>
  <si>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</si>
  <si>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</si>
  <si>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</si>
  <si>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</si>
  <si>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</si>
  <si>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</si>
  <si>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</si>
  <si>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</si>
  <si>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</si>
  <si>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</si>
  <si>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</si>
  <si>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</si>
  <si>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</si>
  <si>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</si>
  <si>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</si>
  <si>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</si>
  <si>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</si>
  <si>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</si>
  <si>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</si>
  <si>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</si>
  <si>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</si>
  <si>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</si>
  <si>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</si>
  <si>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</si>
  <si>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</si>
  <si>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</si>
  <si>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</si>
  <si>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</si>
  <si>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</si>
  <si>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</si>
  <si>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</si>
  <si>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</si>
  <si>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</si>
  <si>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</si>
  <si>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</si>
  <si>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</si>
  <si>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</si>
  <si>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</si>
  <si>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</si>
  <si>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</si>
  <si>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</si>
  <si>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</si>
  <si>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</si>
  <si>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</si>
  <si>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</si>
  <si>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</si>
  <si>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</si>
  <si>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</si>
  <si>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</si>
  <si>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</si>
  <si>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</si>
  <si>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</si>
  <si>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</si>
  <si>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</si>
  <si>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</si>
  <si>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</si>
  <si>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</si>
  <si>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</si>
  <si>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</si>
  <si>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</si>
  <si>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</si>
  <si>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</si>
  <si>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</si>
  <si>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</si>
  <si>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</si>
  <si>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</si>
  <si>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</si>
  <si>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</si>
  <si>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</si>
  <si>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</si>
  <si>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</si>
  <si>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</si>
  <si>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</si>
  <si>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</si>
  <si>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</si>
  <si>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</si>
  <si>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</si>
  <si>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</si>
  <si>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</si>
  <si>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</si>
  <si>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</si>
  <si>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</si>
  <si>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</si>
  <si>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</si>
  <si>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</si>
  <si>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</si>
  <si>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</si>
  <si>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</si>
  <si>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</si>
  <si>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</si>
  <si>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</si>
  <si>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</si>
  <si>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</si>
  <si>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</si>
  <si>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</si>
  <si>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</si>
  <si>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</si>
  <si>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</si>
  <si>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</si>
  <si>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</si>
  <si>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</si>
  <si>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</si>
  <si>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</si>
  <si>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</si>
  <si>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</si>
  <si>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</si>
  <si>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</si>
  <si>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</si>
  <si>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</si>
  <si>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</si>
  <si>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</si>
  <si>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</si>
  <si>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</si>
  <si>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</si>
  <si>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</si>
  <si>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</si>
  <si>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</si>
  <si>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</si>
  <si>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</si>
  <si>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</si>
  <si>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</si>
  <si>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</si>
  <si>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</si>
  <si>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</si>
  <si>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</si>
  <si>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</si>
  <si>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</si>
  <si>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</si>
  <si>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</si>
  <si>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</si>
  <si>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</si>
  <si>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</si>
  <si>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</si>
  <si>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</si>
  <si>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</si>
  <si>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</si>
  <si>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</si>
  <si>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</si>
  <si>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</si>
  <si>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</si>
  <si>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</si>
  <si>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</si>
  <si>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</si>
  <si>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</si>
  <si>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</si>
  <si>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</si>
  <si>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</si>
  <si>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</si>
  <si>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</si>
  <si>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</si>
  <si>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</si>
  <si>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</si>
  <si>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</si>
  <si>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</si>
  <si>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</si>
  <si>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</si>
  <si>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</si>
  <si>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</si>
  <si>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</si>
  <si>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</si>
  <si>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</si>
  <si>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</si>
  <si>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</si>
  <si>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</si>
  <si>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</si>
  <si>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</si>
  <si>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</si>
  <si>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</si>
  <si>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</si>
  <si>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</si>
  <si>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</si>
  <si>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</si>
  <si>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</si>
  <si>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</si>
  <si>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</si>
  <si>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</si>
  <si>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</si>
  <si>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</si>
  <si>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</si>
  <si>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</si>
  <si>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</si>
  <si>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</si>
  <si>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</si>
  <si>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</si>
  <si>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</si>
  <si>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</si>
  <si>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</si>
  <si>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</si>
  <si>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</si>
  <si>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</si>
  <si>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</si>
  <si>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</si>
  <si>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</si>
  <si>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</si>
  <si>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</si>
  <si>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</si>
  <si>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</si>
  <si>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</si>
  <si>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</si>
  <si>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</si>
  <si>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</si>
  <si>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</si>
  <si>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</si>
  <si>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</si>
  <si>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</si>
  <si>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</si>
  <si>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</si>
  <si>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</si>
  <si>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</si>
  <si>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</si>
  <si>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</si>
  <si>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</si>
  <si>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</si>
  <si>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</si>
  <si>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</si>
  <si>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</si>
  <si>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</si>
  <si>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</si>
  <si>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</si>
  <si>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</si>
  <si>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</si>
  <si>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</si>
  <si>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</si>
  <si>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</si>
  <si>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</si>
  <si>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</si>
  <si>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</si>
  <si>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</si>
  <si>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</si>
  <si>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</si>
  <si>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</si>
  <si>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</si>
  <si>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</si>
  <si>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</si>
  <si>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</si>
  <si>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</si>
  <si>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</si>
  <si>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</si>
  <si>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</si>
  <si>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</si>
  <si>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</si>
  <si>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</si>
  <si>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</si>
  <si>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</si>
  <si>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</si>
  <si>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</si>
  <si>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</si>
  <si>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</si>
  <si>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</si>
  <si>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</si>
  <si>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</si>
  <si>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</si>
  <si>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</si>
  <si>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</si>
  <si>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</si>
  <si>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</si>
  <si>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</si>
  <si>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</si>
  <si>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</si>
  <si>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</si>
  <si>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</si>
  <si>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</si>
  <si>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</si>
  <si>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</si>
  <si>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</si>
  <si>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</si>
  <si>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</si>
  <si>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</si>
  <si>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</si>
  <si>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</si>
  <si>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</si>
  <si>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</si>
  <si>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</si>
  <si>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</si>
  <si>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</si>
  <si>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</si>
  <si>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</si>
  <si>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</si>
  <si>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</si>
  <si>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</si>
  <si>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</si>
  <si>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</si>
  <si>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</si>
  <si>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</si>
  <si>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</si>
  <si>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</si>
  <si>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</si>
  <si>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</si>
  <si>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</si>
  <si>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</si>
  <si>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</si>
  <si>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</si>
  <si>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</si>
  <si>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</si>
  <si>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</si>
  <si>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</si>
  <si>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</si>
  <si>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</si>
  <si>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</si>
  <si>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</si>
  <si>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</si>
  <si>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</si>
  <si>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</si>
  <si>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</si>
  <si>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</si>
  <si>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</si>
  <si>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</si>
  <si>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</si>
  <si>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</si>
  <si>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</si>
  <si>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</si>
  <si>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</si>
  <si>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</si>
  <si>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</si>
  <si>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</si>
  <si>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</si>
  <si>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</si>
  <si>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</si>
  <si>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</si>
  <si>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</si>
  <si>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</si>
  <si>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</si>
  <si>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</si>
  <si>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</si>
  <si>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</si>
  <si>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</si>
  <si>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</si>
  <si>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</si>
  <si>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</si>
  <si>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</si>
  <si>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</si>
  <si>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</si>
  <si>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</si>
  <si>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</si>
  <si>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</si>
  <si>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</si>
  <si>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</si>
  <si>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</si>
  <si>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</si>
  <si>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</si>
  <si>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</si>
  <si>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</si>
  <si>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</si>
  <si>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</si>
  <si>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</si>
  <si>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</si>
  <si>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</si>
  <si>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</si>
  <si>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</si>
  <si>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</si>
  <si>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</si>
  <si>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</si>
  <si>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</si>
  <si>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</si>
  <si>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</si>
  <si>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</si>
  <si>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</si>
  <si>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</si>
  <si>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</si>
  <si>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</si>
  <si>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</si>
  <si>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</si>
  <si>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</si>
  <si>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</si>
  <si>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</si>
  <si>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</si>
  <si>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</si>
  <si>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</si>
  <si>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</si>
  <si>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</si>
  <si>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</si>
  <si>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</si>
  <si>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</si>
  <si>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</si>
  <si>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</si>
  <si>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</si>
  <si>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</si>
  <si>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</si>
  <si>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</si>
  <si>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</si>
  <si>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</si>
  <si>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</si>
  <si>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</si>
  <si>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</si>
  <si>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</si>
  <si>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</si>
  <si>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</si>
  <si>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</si>
  <si>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</si>
  <si>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</si>
  <si>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</si>
  <si>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</si>
  <si>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</si>
  <si>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</si>
  <si>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</si>
  <si>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</si>
  <si>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</si>
  <si>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</si>
  <si>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</si>
  <si>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</si>
  <si>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</si>
  <si>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</si>
  <si>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</si>
  <si>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</si>
  <si>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</si>
  <si>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</si>
  <si>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</si>
  <si>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</si>
  <si>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</si>
  <si>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</si>
  <si>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</si>
  <si>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</si>
  <si>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</si>
  <si>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</si>
  <si>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</si>
  <si>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</si>
  <si>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</si>
  <si>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</si>
  <si>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</si>
  <si>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</si>
  <si>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</si>
  <si>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</si>
  <si>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</si>
  <si>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</si>
  <si>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</si>
  <si>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</si>
  <si>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</si>
  <si>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</si>
  <si>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</si>
  <si>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</si>
  <si>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</si>
  <si>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</si>
  <si>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</si>
  <si>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</si>
  <si>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</si>
  <si>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</si>
  <si>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</si>
  <si>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</si>
  <si>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</si>
  <si>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</si>
  <si>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</si>
  <si>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</si>
  <si>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</si>
  <si>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</si>
  <si>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</si>
  <si>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</si>
  <si>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</si>
  <si>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</si>
  <si>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</si>
  <si>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</si>
  <si>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</si>
  <si>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</si>
  <si>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</si>
  <si>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</si>
  <si>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</si>
  <si>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</si>
  <si>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</si>
  <si>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</si>
  <si>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</si>
  <si>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</si>
  <si>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</si>
  <si>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</si>
  <si>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</si>
  <si>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</si>
  <si>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</si>
  <si>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</si>
  <si>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</si>
  <si>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</si>
  <si>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</si>
  <si>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</si>
  <si>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</si>
  <si>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</si>
  <si>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</si>
  <si>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</si>
  <si>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</si>
  <si>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</si>
  <si>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</si>
  <si>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</si>
  <si>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</si>
  <si>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</si>
  <si>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</si>
  <si>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</si>
  <si>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</si>
  <si>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</si>
  <si>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</si>
  <si>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</si>
  <si>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</si>
  <si>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</si>
  <si>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</si>
  <si>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</si>
  <si>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</si>
  <si>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</si>
  <si>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</si>
  <si>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</si>
  <si>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</si>
  <si>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</si>
  <si>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</si>
  <si>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</si>
  <si>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</si>
  <si>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</si>
  <si>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</si>
  <si>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</si>
  <si>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</si>
  <si>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</si>
  <si>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</si>
  <si>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</si>
  <si>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</si>
  <si>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</si>
  <si>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</si>
  <si>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</si>
  <si>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</si>
  <si>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</si>
  <si>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</si>
  <si>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</si>
  <si>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</si>
  <si>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</si>
  <si>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</si>
  <si>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</si>
  <si>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</si>
  <si>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</si>
  <si>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</si>
  <si>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</si>
  <si>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</si>
  <si>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</si>
  <si>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</si>
  <si>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</si>
  <si>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</si>
  <si>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</si>
  <si>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</si>
  <si>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</si>
  <si>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</si>
  <si>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</si>
  <si>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</si>
  <si>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</si>
  <si>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</si>
  <si>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</si>
  <si>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</si>
  <si>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</si>
  <si>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</si>
  <si>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</si>
  <si>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</si>
  <si>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</si>
  <si>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</si>
  <si>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</si>
  <si>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</si>
  <si>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</si>
  <si>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</si>
  <si>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</si>
  <si>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</si>
  <si>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</si>
  <si>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</si>
  <si>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</si>
  <si>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</si>
  <si>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</si>
  <si>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</si>
  <si>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</si>
  <si>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</si>
  <si>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</si>
  <si>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</si>
  <si>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</si>
  <si>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</si>
  <si>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</si>
  <si>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</si>
  <si>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</si>
  <si>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</si>
  <si>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</si>
  <si>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</si>
  <si>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</si>
  <si>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</si>
  <si>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</si>
  <si>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</si>
  <si>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</si>
  <si>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</si>
  <si>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</si>
  <si>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</si>
  <si>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</si>
  <si>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</si>
  <si>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</si>
  <si>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</si>
  <si>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</si>
  <si>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</si>
  <si>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</si>
  <si>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</si>
  <si>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</si>
  <si>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</si>
  <si>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</si>
  <si>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</si>
  <si>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</si>
  <si>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</si>
  <si>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</si>
  <si>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</si>
  <si>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</si>
  <si>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</si>
  <si>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</si>
  <si>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</si>
  <si>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</si>
  <si>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</si>
  <si>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</si>
  <si>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</si>
  <si>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</si>
  <si>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</si>
  <si>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</si>
  <si>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</si>
  <si>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</si>
  <si>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</si>
  <si>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</si>
  <si>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</si>
  <si>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</si>
  <si>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</si>
  <si>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</si>
  <si>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</si>
  <si>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</si>
  <si>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</si>
  <si>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</si>
  <si>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</si>
  <si>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</si>
  <si>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</si>
  <si>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</si>
  <si>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</si>
  <si>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</si>
  <si>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</si>
  <si>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</si>
  <si>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</si>
  <si>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</si>
  <si>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</si>
  <si>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</si>
  <si>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</si>
  <si>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</si>
  <si>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</si>
  <si>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</si>
  <si>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</si>
  <si>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</si>
  <si>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</si>
  <si>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</si>
  <si>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</si>
  <si>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</si>
  <si>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</si>
  <si>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</si>
  <si>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</si>
  <si>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</si>
  <si>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</si>
  <si>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</si>
  <si>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</si>
  <si>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</si>
  <si>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</si>
  <si>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</si>
  <si>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</si>
  <si>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</si>
  <si>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</si>
  <si>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</si>
  <si>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</si>
  <si>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</si>
  <si>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</si>
  <si>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</si>
  <si>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</si>
  <si>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</si>
  <si>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</si>
  <si>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</si>
  <si>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</si>
  <si>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</si>
  <si>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</si>
  <si>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</si>
  <si>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</si>
  <si>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</si>
  <si>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</si>
  <si>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</si>
  <si>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</si>
  <si>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</si>
  <si>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</si>
  <si>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</si>
  <si>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</si>
  <si>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</si>
  <si>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</si>
  <si>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</si>
  <si>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</si>
  <si>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</si>
  <si>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</si>
  <si>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</si>
  <si>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</si>
  <si>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</si>
  <si>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</si>
  <si>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</si>
  <si>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</si>
  <si>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</si>
  <si>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</si>
  <si>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</si>
  <si>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</si>
  <si>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</si>
  <si>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</si>
  <si>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</si>
  <si>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</si>
  <si>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</si>
  <si>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</si>
  <si>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</si>
  <si>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</si>
  <si>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</si>
  <si>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</si>
  <si>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</si>
  <si>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</si>
  <si>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</si>
  <si>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</si>
  <si>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</si>
  <si>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</si>
  <si>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</si>
  <si>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</si>
  <si>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</si>
  <si>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</si>
  <si>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</si>
  <si>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</si>
  <si>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</si>
  <si>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</si>
  <si>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</si>
  <si>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</si>
  <si>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</si>
  <si>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</si>
  <si>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</si>
  <si>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</si>
  <si>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</si>
  <si>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</si>
  <si>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</si>
  <si>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</si>
  <si>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</si>
  <si>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</si>
  <si>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</si>
  <si>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</si>
  <si>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</si>
  <si>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</si>
  <si>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</si>
  <si>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</si>
  <si>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</si>
  <si>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</si>
  <si>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</si>
  <si>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</si>
  <si>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</si>
  <si>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</si>
  <si>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</si>
  <si>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</si>
  <si>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</si>
  <si>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</si>
  <si>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</si>
  <si>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</si>
  <si>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</si>
  <si>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</si>
  <si>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</si>
  <si>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</si>
  <si>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</si>
  <si>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</si>
  <si>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</si>
  <si>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</si>
  <si>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</si>
  <si>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</si>
  <si>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</si>
  <si>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</si>
  <si>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</si>
  <si>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</si>
  <si>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</si>
  <si>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</si>
  <si>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</si>
  <si>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</si>
  <si>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</si>
  <si>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</si>
  <si>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</si>
  <si>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</si>
  <si>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</si>
  <si>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</si>
  <si>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</si>
  <si>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</si>
  <si>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</si>
  <si>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</si>
  <si>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</si>
  <si>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</si>
  <si>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</si>
  <si>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</si>
  <si>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</si>
  <si>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</si>
  <si>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</si>
  <si>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</si>
  <si>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</si>
  <si>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</si>
  <si>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</si>
  <si>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</si>
  <si>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</si>
  <si>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</si>
  <si>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</si>
  <si>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</si>
  <si>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</si>
  <si>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</si>
  <si>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</si>
  <si>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</si>
  <si>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</si>
  <si>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</si>
  <si>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</si>
  <si>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</si>
  <si>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</si>
  <si>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</si>
  <si>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</si>
  <si>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</si>
  <si>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</si>
  <si>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</si>
  <si>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</si>
  <si>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</si>
  <si>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</si>
  <si>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</si>
  <si>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</si>
  <si>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</si>
  <si>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</si>
  <si>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</si>
  <si>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</si>
  <si>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</si>
  <si>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</si>
  <si>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</si>
  <si>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</si>
  <si>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</si>
  <si>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</si>
  <si>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</si>
  <si>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</si>
  <si>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</si>
  <si>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</si>
  <si>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</si>
  <si>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</si>
  <si>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</si>
  <si>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</si>
  <si>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</si>
  <si>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</si>
  <si>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</si>
  <si>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</si>
  <si>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</si>
  <si>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</si>
  <si>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</si>
  <si>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</si>
  <si>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</si>
  <si>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</si>
  <si>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</si>
  <si>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</si>
  <si>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</si>
  <si>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</si>
  <si>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</si>
  <si>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</si>
  <si>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</si>
  <si>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</si>
  <si>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</si>
  <si>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</si>
  <si>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</si>
  <si>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</si>
  <si>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</si>
  <si>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</si>
  <si>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</si>
  <si>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</si>
  <si>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</si>
  <si>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</si>
  <si>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</si>
  <si>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</si>
  <si>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</si>
  <si>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</si>
  <si>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</si>
  <si>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</si>
  <si>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</si>
  <si>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</si>
  <si>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</si>
  <si>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</si>
  <si>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</si>
  <si>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</si>
  <si>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</si>
  <si>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</si>
  <si>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</si>
  <si>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</si>
  <si>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</si>
  <si>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</si>
  <si>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</si>
  <si>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</si>
  <si>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</si>
  <si>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</si>
  <si>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</si>
  <si>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</si>
  <si>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</si>
  <si>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</si>
  <si>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</si>
  <si>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</si>
  <si>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</si>
  <si>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</si>
  <si>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</si>
  <si>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</si>
  <si>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</si>
  <si>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</si>
  <si>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</si>
  <si>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</si>
  <si>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</si>
  <si>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</si>
  <si>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</si>
  <si>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</si>
  <si>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</si>
  <si>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</si>
  <si>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</si>
  <si>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</si>
  <si>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</si>
  <si>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</si>
  <si>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</si>
  <si>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</si>
  <si>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</si>
  <si>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</si>
  <si>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</si>
  <si>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</si>
  <si>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</si>
  <si>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</si>
  <si>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</si>
  <si>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</si>
  <si>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</si>
  <si>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</si>
  <si>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</si>
  <si>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</si>
  <si>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</si>
  <si>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</si>
  <si>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</si>
  <si>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</si>
  <si>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</si>
  <si>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</si>
  <si>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</si>
  <si>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</si>
  <si>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</si>
  <si>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</si>
  <si>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</si>
  <si>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</si>
  <si>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</si>
  <si>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</si>
  <si>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</si>
  <si>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</si>
  <si>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</si>
  <si>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</si>
  <si>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</si>
  <si>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</si>
  <si>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</si>
  <si>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</si>
  <si>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</si>
  <si>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</si>
  <si>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</si>
  <si>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</si>
  <si>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</si>
  <si>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</si>
  <si>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</si>
  <si>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</si>
  <si>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</si>
  <si>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</si>
  <si>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</si>
  <si>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</si>
  <si>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</si>
  <si>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</si>
  <si>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</si>
  <si>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</si>
  <si>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</si>
  <si>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</si>
  <si>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</si>
  <si>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</si>
  <si>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</si>
  <si>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</si>
  <si>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</si>
  <si>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</si>
  <si>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</si>
  <si>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</si>
  <si>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</si>
  <si>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</si>
  <si>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</si>
  <si>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</si>
  <si>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</si>
  <si>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</si>
  <si>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</si>
  <si>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</si>
  <si>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</si>
  <si>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</si>
  <si>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</si>
  <si>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</si>
  <si>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</si>
  <si>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</si>
  <si>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</si>
  <si>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</si>
  <si>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</si>
  <si>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</si>
  <si>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</si>
  <si>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</si>
  <si>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</si>
  <si>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</si>
  <si>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</si>
  <si>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</si>
  <si>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</si>
  <si>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</si>
  <si>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</si>
  <si>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</si>
  <si>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</si>
  <si>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</si>
  <si>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</si>
  <si>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</si>
  <si>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</si>
  <si>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</si>
  <si>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</si>
  <si>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</si>
  <si>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</si>
  <si>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</si>
  <si>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</si>
  <si>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</si>
  <si>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</si>
  <si>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</si>
  <si>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</si>
  <si>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</si>
  <si>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</si>
  <si>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</si>
  <si>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</si>
  <si>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</si>
  <si>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</si>
  <si>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</si>
  <si>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</si>
  <si>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</si>
  <si>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</si>
  <si>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</si>
  <si>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</si>
  <si>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</si>
  <si>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</si>
  <si>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</si>
  <si>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</si>
  <si>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</si>
  <si>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</si>
  <si>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</si>
  <si>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</si>
  <si>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</si>
  <si>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</si>
  <si>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</si>
  <si>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</si>
  <si>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</si>
  <si>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</si>
  <si>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</si>
  <si>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</si>
  <si>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</si>
  <si>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</si>
  <si>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</si>
  <si>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</si>
  <si>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</si>
  <si>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</si>
  <si>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</si>
  <si>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</si>
  <si>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</si>
  <si>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</si>
  <si>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</si>
  <si>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</si>
  <si>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</si>
  <si>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</si>
  <si>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</si>
  <si>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</si>
  <si>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</si>
  <si>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</si>
  <si>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</si>
  <si>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</si>
  <si>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</si>
  <si>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</si>
  <si>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</si>
  <si>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</si>
  <si>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</si>
  <si>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</si>
  <si>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</si>
  <si>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</si>
  <si>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</si>
  <si>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</si>
  <si>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</si>
  <si>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</si>
  <si>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</si>
  <si>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</si>
  <si>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</si>
  <si>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</si>
  <si>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</si>
  <si>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</si>
  <si>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</si>
  <si>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</si>
  <si>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</si>
  <si>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</si>
  <si>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</si>
  <si>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</si>
  <si>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</si>
  <si>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</si>
  <si>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</si>
  <si>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</si>
  <si>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</si>
  <si>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</si>
  <si>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</si>
  <si>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</si>
  <si>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</si>
  <si>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</si>
  <si>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</si>
  <si>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</si>
  <si>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</si>
  <si>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</si>
  <si>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</si>
  <si>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</si>
  <si>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</si>
  <si>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</si>
  <si>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</si>
  <si>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</si>
  <si>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</si>
  <si>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</si>
  <si>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</si>
  <si>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</si>
  <si>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</si>
  <si>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</si>
  <si>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</si>
  <si>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</si>
  <si>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</si>
  <si>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</si>
  <si>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</si>
  <si>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</si>
  <si>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</si>
  <si>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</si>
  <si>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</si>
  <si>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</si>
  <si>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</si>
  <si>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</si>
  <si>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</si>
  <si>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</si>
  <si>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</si>
  <si>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</si>
  <si>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</si>
  <si>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</si>
  <si>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</si>
  <si>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</si>
  <si>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</si>
  <si>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</si>
  <si>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</si>
  <si>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</si>
  <si>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</si>
  <si>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</si>
  <si>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</si>
  <si>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</si>
  <si>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</si>
  <si>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</si>
  <si>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</si>
  <si>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</si>
  <si>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</si>
  <si>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</si>
  <si>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</si>
  <si>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</si>
  <si>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</si>
  <si>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</si>
  <si>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</si>
  <si>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</si>
  <si>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</si>
  <si>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</si>
  <si>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</si>
  <si>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</si>
  <si>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</si>
  <si>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</si>
  <si>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</si>
  <si>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</si>
  <si>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</si>
  <si>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</si>
  <si>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</si>
  <si>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</si>
  <si>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</si>
  <si>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</si>
  <si>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</si>
  <si>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</si>
  <si>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</si>
  <si>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</si>
  <si>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</si>
  <si>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</si>
  <si>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</si>
  <si>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</si>
  <si>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</si>
  <si>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</si>
  <si>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</si>
  <si>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</si>
  <si>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</si>
  <si>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</si>
  <si>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</si>
  <si>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</si>
  <si>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</si>
  <si>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</si>
  <si>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</si>
  <si>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</si>
  <si>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</si>
  <si>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</si>
  <si>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</si>
  <si>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</si>
  <si>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</si>
  <si>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</si>
  <si>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</si>
  <si>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</si>
  <si>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</si>
  <si>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</si>
  <si>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</si>
  <si>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</si>
  <si>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</si>
  <si>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</si>
  <si>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</si>
  <si>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</si>
  <si>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</si>
  <si>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</si>
  <si>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</si>
  <si>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</si>
  <si>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</si>
  <si>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</si>
  <si>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</si>
  <si>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</si>
  <si>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</si>
  <si>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</si>
  <si>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</si>
  <si>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</si>
  <si>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</si>
  <si>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</si>
  <si>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</si>
  <si>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</si>
  <si>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</si>
  <si>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</si>
  <si>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</si>
  <si>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</si>
  <si>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</si>
  <si>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</si>
  <si>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</si>
  <si>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</si>
  <si>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</si>
  <si>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</si>
  <si>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</si>
  <si>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</si>
  <si>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</si>
  <si>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</si>
  <si>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</si>
  <si>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</si>
  <si>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</si>
  <si>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</si>
  <si>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</si>
  <si>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</si>
  <si>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</si>
  <si>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</si>
  <si>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</si>
  <si>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</si>
  <si>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</si>
  <si>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</si>
  <si>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</si>
  <si>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</si>
  <si>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</si>
  <si>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</si>
  <si>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</si>
  <si>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</si>
  <si>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</si>
  <si>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</si>
  <si>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</si>
  <si>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</si>
  <si>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</si>
  <si>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</si>
  <si>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</si>
  <si>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</si>
  <si>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</si>
  <si>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</si>
  <si>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</si>
  <si>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</si>
  <si>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</si>
  <si>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</si>
  <si>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</si>
  <si>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</si>
  <si>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</si>
  <si>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</si>
  <si>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</si>
  <si>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</si>
  <si>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</si>
  <si>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</si>
  <si>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</si>
  <si>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</si>
  <si>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</si>
  <si>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</si>
  <si>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</si>
  <si>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</si>
  <si>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</si>
  <si>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</si>
  <si>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</si>
  <si>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</si>
  <si>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</si>
  <si>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</si>
  <si>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</si>
  <si>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</si>
  <si>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</si>
  <si>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</si>
  <si>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</si>
  <si>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</si>
  <si>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</si>
  <si>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</si>
  <si>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</si>
  <si>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</si>
  <si>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</si>
  <si>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</si>
  <si>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</si>
  <si>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</si>
  <si>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</si>
  <si>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</si>
  <si>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</si>
  <si>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</si>
  <si>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</si>
  <si>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</si>
  <si>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</si>
  <si>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</si>
  <si>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</si>
  <si>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</si>
  <si>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</si>
  <si>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</si>
  <si>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</si>
  <si>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</si>
  <si>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</si>
  <si>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</si>
  <si>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</si>
  <si>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</si>
  <si>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</si>
  <si>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</si>
  <si>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</si>
  <si>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</si>
  <si>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</si>
  <si>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</si>
  <si>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</si>
  <si>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</si>
  <si>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</si>
  <si>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</si>
  <si>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</si>
  <si>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</si>
  <si>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</si>
  <si>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</si>
  <si>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</si>
  <si>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</si>
  <si>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</si>
  <si>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</si>
  <si>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</si>
  <si>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</si>
  <si>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</si>
  <si>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</si>
  <si>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</si>
  <si>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</si>
  <si>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</si>
  <si>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</si>
  <si>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</si>
  <si>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</si>
  <si>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</si>
  <si>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</si>
  <si>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</si>
  <si>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</si>
  <si>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</si>
  <si>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</si>
  <si>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</si>
  <si>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</si>
  <si>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</si>
  <si>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</si>
  <si>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</si>
  <si>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</si>
  <si>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</si>
  <si>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</si>
  <si>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</si>
  <si>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</si>
  <si>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</si>
  <si>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</si>
  <si>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</si>
  <si>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</si>
  <si>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</si>
  <si>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</si>
  <si>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</si>
  <si>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</si>
  <si>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</si>
  <si>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</si>
  <si>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</si>
  <si>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</si>
  <si>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</si>
  <si>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</si>
  <si>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</si>
  <si>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</si>
  <si>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</si>
  <si>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</si>
  <si>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</si>
  <si>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</si>
  <si>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</si>
  <si>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</si>
  <si>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</si>
  <si>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</si>
  <si>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</si>
  <si>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</si>
  <si>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</si>
  <si>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</si>
  <si>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</si>
  <si>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</si>
  <si>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</si>
  <si>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</si>
  <si>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</si>
  <si>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</si>
  <si>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</si>
  <si>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</si>
  <si>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</si>
  <si>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</si>
  <si>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</si>
  <si>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</si>
  <si>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</si>
  <si>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</si>
  <si>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</si>
  <si>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</si>
  <si>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</si>
  <si>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</si>
  <si>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</si>
  <si>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</si>
  <si>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</si>
  <si>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</si>
  <si>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</si>
  <si>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</si>
  <si>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</si>
  <si>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</si>
  <si>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</si>
  <si>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</si>
  <si>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</si>
  <si>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</si>
  <si>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</si>
  <si>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</si>
  <si>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</si>
  <si>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</si>
  <si>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</si>
  <si>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</si>
  <si>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</si>
  <si>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</si>
  <si>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</si>
  <si>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</si>
  <si>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</si>
  <si>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</si>
  <si>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</si>
  <si>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</si>
  <si>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</si>
  <si>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</si>
  <si>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</si>
  <si>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</si>
  <si>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</si>
  <si>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</si>
  <si>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</si>
  <si>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</si>
  <si>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</si>
  <si>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</si>
  <si>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</si>
  <si>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</si>
  <si>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</si>
  <si>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</si>
  <si>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</si>
  <si>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</si>
  <si>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</si>
  <si>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</si>
  <si>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</si>
  <si>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</si>
  <si>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</si>
  <si>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</si>
  <si>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</si>
  <si>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</si>
  <si>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</si>
  <si>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</si>
  <si>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</si>
  <si>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</si>
  <si>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</si>
  <si>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</si>
  <si>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</si>
  <si>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</si>
  <si>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</si>
  <si>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</si>
  <si>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</si>
  <si>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</si>
  <si>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</si>
  <si>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</si>
  <si>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</si>
  <si>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</si>
  <si>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</si>
  <si>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</si>
  <si>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</si>
  <si>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</si>
  <si>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</si>
  <si>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</si>
  <si>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</si>
  <si>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</si>
  <si>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</si>
  <si>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</si>
  <si>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</si>
  <si>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</si>
  <si>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</si>
  <si>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</si>
  <si>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</si>
  <si>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</si>
  <si>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</si>
  <si>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</si>
  <si>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</si>
  <si>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</si>
  <si>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</si>
  <si>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</si>
  <si>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</si>
  <si>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</si>
  <si>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</si>
  <si>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</si>
  <si>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</si>
  <si>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</si>
  <si>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</si>
  <si>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</si>
  <si>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</si>
  <si>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</si>
  <si>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</si>
  <si>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</si>
  <si>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</si>
  <si>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</si>
  <si>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</si>
  <si>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</si>
  <si>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</si>
  <si>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</si>
  <si>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</si>
  <si>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</si>
  <si>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</si>
  <si>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</si>
  <si>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</si>
  <si>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</si>
  <si>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</si>
  <si>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</si>
  <si>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</si>
  <si>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</si>
  <si>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</si>
  <si>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</si>
  <si>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</si>
  <si>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</si>
  <si>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</si>
  <si>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</si>
  <si>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</si>
  <si>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</si>
  <si>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</si>
  <si>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</si>
  <si>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</si>
  <si>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</si>
  <si>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</si>
  <si>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</si>
  <si>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</si>
  <si>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</si>
  <si>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</si>
  <si>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</si>
  <si>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</si>
  <si>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</si>
  <si>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</si>
  <si>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</si>
  <si>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</si>
  <si>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</si>
  <si>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</si>
  <si>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</si>
  <si>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</si>
  <si>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</si>
  <si>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</si>
  <si>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</si>
  <si>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</si>
  <si>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</si>
  <si>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</si>
  <si>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</si>
  <si>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</si>
  <si>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</si>
  <si>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</si>
  <si>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</si>
  <si>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</si>
  <si>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</si>
  <si>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</si>
  <si>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</si>
  <si>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</si>
  <si>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</si>
  <si>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</si>
  <si>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</si>
  <si>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</si>
  <si>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</si>
  <si>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</si>
  <si>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</si>
  <si>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</si>
  <si>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</si>
  <si>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</si>
  <si>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</si>
  <si>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</si>
  <si>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</si>
  <si>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</si>
  <si>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</si>
  <si>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</si>
  <si>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</si>
  <si>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</si>
  <si>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</si>
  <si>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</si>
  <si>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</si>
  <si>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</si>
  <si>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</si>
  <si>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</si>
  <si>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</si>
  <si>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</si>
  <si>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</si>
  <si>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</si>
  <si>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</si>
  <si>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</si>
  <si>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</si>
  <si>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</si>
  <si>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</si>
  <si>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</si>
  <si>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</si>
  <si>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</si>
  <si>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</si>
  <si>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</si>
  <si>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</si>
  <si>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</si>
  <si>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</si>
  <si>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</si>
  <si>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</si>
  <si>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</si>
  <si>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</si>
  <si>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</si>
  <si>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</si>
  <si>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</si>
  <si>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</si>
  <si>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</si>
  <si>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</si>
  <si>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</si>
  <si>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</si>
  <si>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</si>
  <si>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</si>
  <si>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</si>
  <si>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</si>
  <si>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</si>
  <si>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</si>
  <si>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</si>
  <si>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</si>
  <si>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</si>
  <si>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</si>
  <si>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</si>
  <si>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</si>
  <si>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</si>
  <si>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</si>
  <si>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</si>
  <si>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</si>
  <si>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</si>
  <si>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</si>
  <si>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</si>
  <si>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</si>
  <si>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</si>
  <si>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</si>
  <si>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</si>
  <si>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</si>
  <si>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</si>
  <si>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</si>
  <si>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</si>
  <si>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</si>
  <si>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</si>
  <si>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</si>
  <si>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</si>
  <si>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</si>
  <si>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</si>
  <si>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</si>
  <si>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</si>
  <si>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</si>
  <si>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</si>
  <si>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</si>
  <si>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</si>
  <si>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</si>
  <si>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</si>
  <si>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</si>
  <si>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</si>
  <si>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</si>
  <si>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</si>
  <si>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</si>
  <si>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</si>
  <si>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</si>
  <si>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</si>
  <si>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</si>
  <si>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</si>
  <si>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</si>
  <si>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</si>
  <si>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</si>
  <si>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</si>
  <si>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</si>
  <si>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</si>
  <si>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</si>
  <si>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</si>
  <si>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</si>
  <si>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</si>
  <si>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</si>
  <si>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</si>
  <si>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</si>
  <si>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</si>
  <si>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</si>
  <si>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</si>
  <si>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</si>
  <si>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</si>
  <si>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</si>
  <si>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</si>
  <si>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</si>
  <si>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</si>
  <si>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</si>
  <si>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</si>
  <si>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</si>
  <si>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</si>
  <si>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</si>
  <si>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</si>
  <si>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</si>
  <si>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</si>
  <si>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</si>
  <si>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</si>
  <si>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</si>
  <si>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</si>
  <si>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</si>
  <si>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</si>
  <si>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</si>
  <si>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</si>
  <si>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</si>
  <si>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</si>
  <si>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</si>
  <si>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</si>
  <si>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</si>
  <si>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</si>
  <si>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</si>
  <si>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</si>
  <si>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</si>
  <si>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</si>
  <si>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</si>
  <si>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</si>
  <si>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</si>
  <si>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</si>
  <si>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</si>
  <si>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</si>
  <si>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</si>
  <si>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</si>
  <si>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</si>
  <si>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</si>
  <si>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</si>
  <si>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</si>
  <si>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</si>
  <si>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</si>
  <si>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</si>
  <si>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</si>
  <si>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</si>
  <si>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</si>
  <si>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</si>
  <si>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</si>
  <si>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</si>
  <si>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</si>
  <si>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</si>
  <si>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</si>
  <si>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</si>
  <si>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</si>
  <si>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</si>
  <si>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</si>
  <si>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</si>
  <si>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</si>
  <si>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</si>
  <si>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</si>
  <si>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</si>
  <si>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</si>
  <si>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</si>
  <si>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</si>
  <si>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</si>
  <si>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</si>
  <si>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</si>
  <si>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</si>
  <si>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</si>
  <si>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</si>
  <si>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</si>
  <si>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</si>
  <si>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</si>
  <si>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</si>
  <si>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</si>
  <si>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</si>
  <si>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</si>
  <si>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</si>
  <si>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</si>
  <si>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</si>
  <si>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</si>
  <si>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</si>
  <si>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</si>
  <si>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</si>
  <si>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</si>
  <si>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</si>
  <si>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</si>
  <si>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</si>
  <si>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</si>
  <si>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</si>
  <si>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</si>
  <si>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</si>
  <si>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</si>
  <si>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</si>
  <si>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</si>
  <si>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</si>
  <si>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</si>
  <si>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</si>
  <si>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</si>
  <si>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</si>
  <si>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</si>
  <si>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</si>
  <si>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</si>
  <si>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</si>
  <si>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</si>
  <si>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</si>
  <si>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</si>
  <si>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</si>
  <si>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</si>
  <si>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</si>
  <si>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</si>
  <si>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</si>
  <si>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</si>
  <si>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</si>
  <si>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</si>
  <si>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</si>
  <si>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</si>
  <si>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</si>
  <si>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</si>
  <si>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</si>
  <si>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</si>
  <si>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</si>
  <si>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</si>
  <si>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</si>
  <si>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</si>
  <si>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</si>
  <si>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</si>
  <si>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</si>
  <si>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</si>
  <si>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</si>
  <si>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</si>
  <si>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</si>
  <si>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</si>
  <si>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</si>
  <si>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</si>
  <si>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</si>
  <si>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</si>
  <si>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</si>
  <si>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</si>
  <si>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</si>
  <si>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</si>
  <si>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</si>
  <si>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</si>
  <si>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</si>
  <si>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</si>
  <si>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</si>
  <si>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</si>
  <si>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</si>
  <si>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</si>
  <si>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</si>
  <si>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</si>
  <si>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</si>
  <si>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</si>
  <si>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</si>
  <si>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</si>
  <si>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</si>
  <si>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</si>
  <si>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</si>
  <si>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</si>
  <si>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</si>
  <si>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</si>
  <si>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</si>
  <si>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</si>
  <si>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</si>
  <si>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</si>
  <si>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</si>
  <si>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</si>
  <si>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</si>
  <si>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</si>
  <si>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</si>
  <si>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</si>
  <si>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</si>
  <si>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</si>
  <si>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</si>
  <si>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</si>
  <si>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</si>
  <si>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</si>
  <si>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</si>
  <si>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</si>
  <si>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</si>
  <si>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</si>
  <si>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</si>
  <si>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</si>
  <si>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</si>
  <si>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</si>
  <si>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</si>
  <si>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</si>
  <si>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</si>
  <si>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</si>
  <si>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</si>
  <si>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</si>
  <si>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</si>
  <si>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</si>
  <si>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</si>
  <si>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</si>
  <si>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</si>
  <si>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</si>
  <si>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</si>
  <si>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</si>
  <si>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</si>
  <si>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</si>
  <si>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</si>
  <si>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</si>
  <si>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</si>
  <si>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</si>
  <si>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</si>
  <si>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</si>
  <si>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</si>
  <si>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</si>
  <si>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</si>
  <si>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</si>
  <si>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</si>
  <si>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</si>
  <si>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</si>
  <si>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</si>
  <si>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</si>
  <si>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</si>
  <si>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</si>
  <si>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</si>
  <si>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</si>
  <si>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</si>
  <si>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</si>
  <si>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</si>
  <si>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</si>
  <si>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</si>
  <si>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</si>
  <si>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</si>
  <si>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</si>
  <si>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</si>
  <si>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</si>
  <si>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</si>
  <si>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</si>
  <si>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</si>
  <si>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</si>
  <si>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</si>
  <si>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</si>
  <si>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</si>
  <si>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</si>
  <si>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</si>
  <si>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</si>
  <si>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</si>
  <si>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</si>
  <si>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</si>
  <si>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</si>
  <si>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</si>
  <si>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</si>
  <si>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</si>
  <si>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</si>
  <si>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</si>
  <si>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</si>
  <si>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</si>
  <si>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</si>
  <si>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</si>
  <si>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</si>
  <si>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</si>
  <si>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</si>
  <si>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</si>
  <si>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</si>
  <si>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</si>
  <si>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</si>
  <si>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</si>
  <si>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</si>
  <si>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</si>
  <si>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</si>
  <si>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</si>
  <si>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</si>
  <si>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</si>
  <si>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</si>
  <si>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</si>
  <si>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</si>
  <si>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</si>
  <si>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</si>
  <si>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</si>
  <si>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</si>
  <si>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</si>
  <si>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</si>
  <si>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</si>
  <si>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</si>
  <si>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</si>
  <si>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</si>
  <si>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</si>
  <si>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</si>
  <si>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</si>
  <si>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</si>
  <si>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</si>
  <si>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</si>
  <si>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</si>
  <si>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</si>
  <si>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</si>
  <si>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</si>
  <si>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</si>
  <si>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</si>
  <si>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</si>
  <si>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</si>
  <si>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</si>
  <si>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</si>
  <si>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</si>
  <si>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</si>
  <si>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</si>
  <si>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</si>
  <si>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</si>
  <si>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</si>
  <si>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</si>
  <si>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</si>
  <si>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</si>
  <si>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</si>
  <si>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</si>
  <si>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</si>
  <si>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</si>
  <si>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</si>
  <si>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</si>
  <si>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</si>
  <si>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</si>
  <si>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</si>
  <si>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</si>
  <si>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</si>
  <si>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</si>
  <si>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</si>
  <si>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</si>
  <si>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</si>
  <si>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</si>
  <si>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</si>
  <si>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</si>
  <si>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</si>
  <si>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</si>
  <si>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</si>
  <si>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</si>
  <si>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</si>
  <si>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</si>
  <si>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</si>
  <si>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</si>
  <si>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</si>
  <si>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</si>
  <si>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</si>
  <si>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</si>
  <si>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</si>
  <si>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</si>
  <si>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</si>
  <si>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</si>
  <si>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</si>
  <si>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</si>
  <si>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</si>
  <si>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</si>
  <si>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</si>
  <si>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</si>
  <si>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</si>
  <si>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</si>
  <si>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</si>
  <si>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</si>
  <si>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</si>
  <si>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</si>
  <si>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</si>
  <si>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</si>
  <si>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</si>
  <si>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</si>
  <si>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</si>
  <si>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</si>
  <si>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</si>
  <si>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</si>
  <si>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</si>
  <si>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</si>
  <si>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</si>
  <si>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</si>
  <si>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</si>
  <si>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</si>
  <si>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</si>
  <si>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</si>
  <si>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</si>
  <si>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</si>
  <si>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</si>
  <si>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</si>
  <si>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</si>
  <si>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</si>
  <si>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</si>
  <si>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</si>
  <si>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</si>
  <si>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</si>
  <si>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</si>
  <si>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</si>
  <si>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</si>
  <si>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</si>
  <si>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</si>
  <si>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</si>
  <si>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</si>
  <si>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</si>
  <si>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</si>
  <si>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</si>
  <si>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</si>
  <si>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</si>
  <si>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</si>
  <si>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</si>
  <si>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</si>
  <si>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</si>
  <si>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</si>
  <si>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</si>
  <si>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</si>
  <si>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</si>
  <si>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</si>
  <si>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</si>
  <si>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</si>
  <si>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</si>
  <si>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</si>
  <si>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</si>
  <si>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</si>
  <si>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</si>
  <si>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</si>
  <si>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</si>
  <si>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</si>
  <si>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</si>
  <si>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</si>
  <si>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</si>
  <si>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</si>
  <si>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</si>
  <si>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</si>
  <si>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</si>
  <si>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</si>
  <si>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</si>
  <si>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</si>
  <si>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</si>
  <si>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</si>
  <si>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</si>
  <si>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</si>
  <si>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</si>
  <si>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</si>
  <si>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</si>
  <si>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</si>
  <si>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</si>
  <si>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</si>
  <si>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</si>
  <si>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</si>
  <si>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</si>
  <si>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</si>
  <si>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</si>
  <si>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</si>
  <si>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</si>
  <si>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</si>
  <si>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</si>
  <si>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</si>
  <si>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</si>
  <si>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</si>
  <si>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</si>
  <si>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</si>
  <si>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</si>
  <si>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</si>
  <si>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</si>
  <si>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</si>
  <si>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</si>
  <si>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</si>
  <si>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</si>
  <si>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</si>
  <si>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</si>
  <si>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</si>
  <si>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</si>
  <si>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</si>
  <si>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</si>
  <si>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</si>
  <si>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</si>
  <si>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</si>
  <si>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</si>
  <si>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</si>
  <si>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</si>
  <si>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</si>
  <si>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</si>
  <si>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</si>
  <si>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</si>
  <si>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</si>
  <si>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</si>
  <si>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</si>
  <si>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</si>
  <si>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</si>
  <si>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</si>
  <si>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</si>
  <si>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</si>
  <si>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</si>
  <si>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</si>
  <si>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</si>
  <si>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</si>
  <si>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</si>
  <si>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</si>
  <si>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</si>
  <si>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</si>
  <si>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</si>
  <si>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</si>
  <si>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</si>
  <si>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</si>
  <si>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</si>
  <si>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</si>
  <si>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</si>
  <si>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</si>
  <si>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</si>
  <si>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</si>
  <si>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</si>
  <si>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</si>
  <si>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</si>
  <si>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</si>
  <si>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</si>
  <si>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</si>
  <si>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</si>
  <si>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</si>
  <si>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</si>
  <si>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</si>
  <si>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</si>
  <si>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</si>
  <si>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</si>
  <si>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</si>
  <si>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</si>
  <si>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</si>
  <si>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</si>
  <si>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</si>
  <si>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</si>
  <si>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</si>
  <si>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</si>
  <si>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</si>
  <si>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</si>
  <si>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</si>
  <si>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</si>
  <si>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</si>
  <si>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</si>
  <si>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</si>
  <si>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</si>
  <si>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</si>
  <si>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</si>
  <si>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</si>
  <si>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</si>
  <si>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</si>
  <si>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</si>
  <si>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</si>
  <si>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</si>
  <si>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</si>
  <si>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</si>
  <si>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</si>
  <si>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</si>
  <si>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</si>
  <si>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</si>
  <si>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</si>
  <si>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</si>
  <si>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</si>
  <si>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</si>
  <si>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</si>
  <si>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</si>
  <si>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</si>
  <si>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</si>
  <si>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</si>
  <si>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</si>
  <si>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</si>
  <si>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</si>
  <si>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</si>
  <si>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</si>
  <si>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</si>
  <si>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</si>
  <si>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</si>
  <si>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</si>
  <si>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</si>
  <si>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</si>
  <si>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</si>
  <si>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</si>
  <si>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</si>
  <si>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</si>
  <si>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</si>
  <si>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</si>
  <si>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</si>
  <si>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</si>
  <si>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</si>
  <si>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</si>
  <si>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</si>
  <si>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</si>
  <si>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</si>
  <si>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</si>
  <si>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</si>
  <si>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</si>
  <si>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</si>
  <si>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</si>
  <si>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</si>
  <si>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</si>
  <si>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</si>
  <si>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</si>
  <si>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</si>
  <si>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</si>
  <si>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</si>
  <si>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</si>
  <si>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</si>
  <si>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</si>
  <si>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</si>
  <si>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</si>
  <si>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</si>
  <si>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</si>
  <si>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</si>
  <si>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</si>
  <si>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</si>
  <si>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</si>
  <si>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</si>
  <si>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</si>
  <si>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</si>
  <si>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</si>
  <si>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</si>
  <si>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</si>
  <si>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</si>
  <si>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</si>
  <si>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</si>
  <si>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</si>
  <si>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</si>
  <si>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</si>
  <si>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</si>
  <si>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</si>
  <si>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</si>
  <si>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</si>
  <si>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</si>
  <si>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</si>
  <si>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</si>
  <si>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</si>
  <si>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</si>
  <si>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</si>
  <si>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</si>
  <si>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</si>
  <si>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</si>
  <si>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</si>
  <si>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</si>
  <si>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</si>
  <si>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</si>
  <si>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</si>
  <si>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</si>
  <si>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</si>
  <si>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</si>
  <si>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</si>
  <si>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</si>
  <si>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</si>
  <si>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</si>
  <si>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</si>
  <si>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</si>
  <si>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</si>
  <si>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</si>
  <si>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</si>
  <si>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</si>
  <si>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</si>
  <si>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</si>
  <si>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</si>
  <si>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</si>
  <si>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</si>
  <si>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</si>
  <si>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</si>
  <si>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</si>
  <si>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</si>
  <si>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</si>
  <si>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</si>
  <si>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</si>
  <si>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</si>
  <si>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</si>
  <si>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</si>
  <si>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</si>
  <si>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</si>
  <si>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</si>
  <si>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</si>
  <si>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</si>
  <si>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</si>
  <si>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</si>
  <si>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</si>
  <si>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</si>
  <si>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</si>
  <si>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</si>
  <si>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</si>
  <si>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</si>
  <si>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</si>
  <si>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</si>
  <si>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</si>
  <si>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</si>
  <si>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</si>
  <si>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</si>
  <si>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</si>
  <si>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</si>
  <si>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</si>
  <si>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</si>
  <si>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</si>
  <si>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</si>
  <si>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</si>
  <si>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</si>
  <si>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</si>
  <si>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</si>
  <si>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</si>
  <si>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</si>
  <si>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</si>
  <si>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</si>
  <si>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</si>
  <si>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</si>
  <si>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</si>
  <si>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</si>
  <si>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</si>
  <si>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</si>
  <si>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</si>
  <si>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</si>
  <si>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</si>
  <si>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</si>
  <si>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</si>
  <si>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</si>
  <si>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</si>
  <si>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</si>
  <si>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</si>
  <si>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</si>
  <si>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</si>
  <si>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</si>
  <si>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</si>
  <si>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</si>
  <si>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</si>
  <si>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</si>
  <si>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</si>
  <si>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</si>
  <si>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</si>
  <si>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</si>
  <si>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</si>
  <si>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</si>
  <si>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</si>
  <si>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</si>
  <si>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</si>
  <si>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</si>
  <si>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</si>
  <si>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</si>
  <si>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</si>
  <si>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</si>
  <si>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</si>
  <si>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</si>
  <si>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</si>
  <si>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</si>
  <si>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</si>
  <si>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</si>
  <si>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</si>
  <si>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</si>
  <si>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</si>
  <si>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</si>
  <si>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</si>
  <si>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</si>
  <si>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</si>
  <si>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</si>
  <si>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</si>
  <si>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</si>
  <si>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</si>
  <si>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</si>
  <si>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</si>
  <si>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</si>
  <si>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</si>
  <si>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</si>
  <si>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</si>
  <si>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</si>
  <si>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</si>
  <si>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</si>
  <si>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</si>
  <si>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</si>
  <si>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</si>
  <si>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</si>
  <si>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</si>
  <si>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</si>
  <si>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</si>
  <si>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</si>
  <si>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</si>
  <si>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</si>
  <si>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</si>
  <si>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</si>
  <si>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</si>
  <si>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</si>
  <si>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</si>
  <si>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</si>
  <si>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</si>
  <si>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</si>
  <si>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</si>
  <si>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</si>
  <si>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</si>
  <si>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</si>
  <si>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</si>
  <si>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</si>
  <si>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</si>
  <si>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</si>
  <si>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</si>
  <si>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</si>
  <si>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</si>
  <si>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</si>
  <si>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</si>
  <si>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</si>
  <si>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</si>
  <si>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</si>
  <si>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</si>
  <si>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</si>
  <si>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</si>
  <si>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</si>
  <si>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</si>
  <si>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</si>
  <si>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</si>
  <si>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</si>
  <si>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</si>
  <si>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</si>
  <si>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</si>
  <si>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</si>
  <si>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</si>
  <si>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</si>
  <si>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</si>
  <si>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</si>
  <si>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</si>
  <si>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</si>
  <si>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</si>
  <si>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</si>
  <si>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</si>
  <si>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</si>
  <si>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</si>
  <si>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</si>
  <si>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</si>
  <si>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</si>
  <si>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</si>
  <si>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</si>
  <si>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</si>
  <si>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</si>
  <si>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</si>
  <si>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</si>
  <si>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</si>
  <si>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</si>
  <si>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</si>
  <si>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</si>
  <si>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</si>
  <si>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</si>
  <si>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</si>
  <si>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</si>
  <si>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</si>
  <si>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</si>
  <si>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</si>
  <si>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</si>
  <si>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</si>
  <si>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</si>
  <si>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</si>
  <si>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</si>
  <si>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</si>
  <si>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</si>
  <si>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</si>
  <si>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</si>
  <si>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</si>
  <si>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</si>
  <si>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</si>
  <si>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</si>
  <si>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</si>
  <si>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</si>
  <si>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</si>
  <si>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</si>
  <si>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</si>
  <si>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</si>
  <si>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</si>
  <si>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</si>
  <si>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</si>
  <si>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</si>
  <si>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</si>
  <si>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</si>
  <si>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</si>
  <si>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</si>
  <si>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</si>
  <si>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</si>
  <si>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</si>
  <si>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</si>
  <si>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</si>
  <si>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</si>
  <si>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</si>
  <si>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</si>
  <si>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</si>
  <si>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</si>
  <si>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</si>
  <si>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</si>
  <si>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</si>
  <si>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</si>
  <si>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</si>
  <si>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</si>
  <si>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</si>
  <si>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</si>
  <si>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</si>
  <si>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</si>
  <si>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</si>
  <si>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</si>
  <si>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</si>
  <si>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</si>
  <si>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</si>
  <si>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</si>
  <si>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</si>
  <si>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</si>
  <si>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</si>
  <si>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</si>
  <si>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</si>
  <si>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</si>
  <si>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</si>
  <si>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</si>
  <si>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</si>
  <si>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</si>
  <si>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</si>
  <si>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</si>
  <si>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</si>
  <si>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</si>
  <si>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</si>
  <si>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</si>
  <si>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</si>
  <si>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</si>
  <si>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</si>
  <si>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</si>
  <si>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</si>
  <si>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</si>
  <si>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</si>
  <si>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</si>
  <si>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</si>
  <si>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</si>
  <si>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</si>
  <si>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</si>
  <si>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</si>
  <si>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</si>
  <si>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</si>
  <si>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</si>
  <si>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</si>
  <si>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</si>
  <si>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</si>
  <si>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</si>
  <si>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</si>
  <si>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</si>
  <si>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</si>
  <si>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</si>
  <si>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</si>
  <si>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</si>
  <si>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</si>
  <si>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</si>
  <si>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</si>
  <si>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</si>
  <si>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</si>
  <si>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</si>
  <si>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</si>
  <si>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</si>
  <si>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</si>
  <si>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</si>
  <si>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</si>
  <si>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</si>
  <si>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</si>
  <si>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</si>
  <si>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</si>
  <si>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</si>
  <si>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</si>
  <si>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</si>
  <si>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</si>
  <si>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</si>
  <si>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</si>
  <si>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</si>
  <si>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</si>
  <si>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</si>
  <si>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</si>
  <si>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</si>
  <si>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</si>
  <si>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</si>
  <si>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</si>
  <si>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</si>
  <si>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</si>
  <si>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</si>
  <si>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</si>
  <si>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</si>
  <si>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</si>
  <si>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</si>
  <si>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</si>
  <si>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</si>
  <si>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</si>
  <si>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</si>
  <si>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</si>
  <si>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</si>
  <si>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</si>
  <si>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</si>
  <si>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</si>
  <si>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</si>
  <si>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</si>
  <si>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</si>
  <si>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</si>
  <si>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</si>
  <si>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</si>
  <si>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</si>
  <si>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</si>
  <si>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</si>
  <si>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</si>
  <si>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</si>
  <si>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</si>
  <si>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</si>
  <si>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</si>
  <si>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</si>
  <si>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</si>
  <si>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</si>
  <si>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</si>
  <si>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</si>
  <si>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</si>
  <si>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</si>
  <si>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</si>
  <si>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</si>
  <si>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</si>
  <si>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</si>
  <si>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</si>
  <si>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</si>
  <si>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</si>
  <si>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</si>
  <si>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</si>
  <si>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</si>
  <si>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</si>
  <si>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</si>
  <si>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</si>
  <si>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</si>
  <si>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</si>
  <si>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</si>
  <si>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</si>
  <si>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</si>
  <si>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</si>
  <si>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</si>
  <si>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</si>
  <si>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</si>
  <si>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</si>
  <si>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</si>
  <si>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</si>
  <si>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</si>
  <si>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</si>
  <si>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</si>
  <si>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</si>
  <si>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</si>
  <si>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</si>
  <si>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</si>
  <si>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</si>
  <si>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</si>
  <si>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</si>
  <si>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</si>
  <si>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</si>
  <si>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</si>
  <si>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</si>
  <si>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</si>
  <si>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</si>
  <si>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</si>
  <si>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</si>
  <si>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</si>
  <si>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</si>
  <si>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</si>
  <si>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</si>
  <si>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</si>
  <si>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</si>
  <si>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</si>
  <si>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</si>
  <si>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</si>
  <si>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</si>
  <si>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</si>
  <si>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</si>
  <si>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</si>
  <si>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</si>
  <si>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</si>
  <si>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</si>
  <si>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</si>
  <si>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</si>
  <si>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</si>
  <si>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</si>
  <si>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</si>
  <si>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</si>
  <si>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</si>
  <si>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</si>
  <si>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</si>
  <si>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</si>
  <si>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</si>
  <si>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</si>
  <si>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</si>
  <si>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</si>
  <si>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</si>
  <si>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</si>
  <si>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</si>
  <si>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</si>
  <si>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</si>
  <si>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</si>
  <si>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</si>
  <si>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</si>
  <si>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</si>
  <si>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</si>
  <si>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</si>
  <si>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</si>
  <si>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</si>
  <si>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</si>
  <si>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</si>
  <si>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</si>
  <si>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</si>
  <si>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</si>
  <si>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</si>
  <si>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</si>
  <si>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</si>
  <si>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</si>
  <si>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</si>
  <si>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</si>
  <si>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</si>
  <si>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</si>
  <si>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</si>
  <si>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</si>
  <si>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</si>
  <si>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</si>
  <si>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</si>
  <si>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</si>
  <si>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</si>
  <si>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</si>
  <si>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</si>
  <si>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</si>
  <si>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</si>
  <si>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</si>
  <si>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</si>
  <si>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</si>
  <si>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</si>
  <si>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</si>
  <si>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</si>
  <si>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</si>
  <si>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</si>
  <si>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</si>
  <si>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</si>
  <si>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</si>
  <si>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</si>
  <si>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</si>
  <si>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</si>
  <si>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</si>
  <si>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</si>
  <si>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</si>
  <si>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</si>
  <si>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</si>
  <si>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</si>
  <si>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</si>
  <si>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</si>
  <si>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</si>
  <si>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</si>
  <si>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</si>
  <si>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</si>
  <si>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</si>
  <si>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</si>
  <si>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</si>
  <si>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</si>
  <si>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</si>
  <si>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</si>
  <si>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</si>
  <si>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</si>
  <si>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</si>
  <si>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</si>
  <si>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</si>
  <si>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</si>
  <si>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</si>
  <si>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</si>
  <si>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</si>
  <si>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</si>
  <si>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</si>
  <si>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</si>
  <si>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</si>
  <si>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</si>
  <si>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</si>
  <si>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</si>
  <si>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</si>
  <si>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</si>
  <si>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</si>
  <si>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</si>
  <si>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</si>
  <si>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</si>
  <si>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</si>
  <si>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</si>
  <si>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</si>
  <si>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</si>
  <si>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</si>
  <si>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</si>
  <si>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</si>
  <si>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</si>
  <si>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</si>
  <si>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</si>
  <si>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</si>
  <si>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</si>
  <si>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</si>
  <si>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</si>
  <si>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</si>
  <si>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</si>
  <si>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</si>
  <si>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</si>
  <si>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</si>
  <si>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</si>
  <si>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</si>
  <si>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</si>
  <si>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</si>
  <si>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</si>
  <si>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</si>
  <si>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</si>
  <si>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</si>
  <si>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</si>
  <si>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</si>
  <si>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</si>
  <si>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</si>
  <si>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</si>
  <si>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</si>
  <si>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</si>
  <si>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</si>
  <si>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</si>
  <si>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</si>
  <si>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</si>
  <si>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</si>
  <si>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</si>
  <si>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</si>
  <si>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</si>
  <si>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</si>
  <si>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</si>
  <si>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</si>
  <si>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</si>
  <si>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</si>
  <si>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</si>
  <si>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</si>
  <si>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</si>
  <si>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</si>
  <si>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</si>
  <si>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</si>
  <si>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</si>
  <si>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</si>
  <si>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</si>
  <si>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</si>
  <si>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</si>
  <si>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</si>
  <si>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</si>
  <si>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</si>
  <si>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</si>
  <si>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</si>
  <si>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</si>
  <si>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</si>
  <si>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</si>
  <si>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</si>
  <si>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</si>
  <si>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</si>
  <si>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</si>
  <si>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</si>
  <si>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</si>
  <si>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</si>
  <si>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</si>
  <si>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</si>
  <si>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</si>
  <si>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</si>
  <si>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</si>
  <si>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</si>
  <si>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</si>
  <si>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</si>
  <si>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</si>
  <si>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</si>
  <si>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</si>
  <si>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</si>
  <si>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</si>
  <si>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</si>
  <si>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</si>
  <si>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</si>
  <si>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</si>
  <si>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</si>
  <si>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</si>
  <si>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</si>
  <si>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</si>
  <si>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</si>
  <si>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</si>
  <si>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</si>
  <si>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</si>
  <si>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</si>
  <si>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</si>
  <si>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</si>
  <si>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</si>
  <si>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</si>
  <si>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</si>
  <si>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</si>
  <si>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</si>
  <si>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</si>
  <si>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</si>
  <si>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</si>
  <si>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</si>
  <si>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</si>
  <si>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</si>
  <si>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</si>
  <si>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</si>
  <si>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</si>
  <si>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</si>
  <si>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</si>
  <si>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</si>
  <si>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</si>
  <si>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</si>
  <si>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</si>
  <si>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</si>
  <si>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</si>
  <si>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</si>
  <si>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</si>
  <si>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</si>
  <si>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</si>
  <si>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</si>
  <si>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</si>
  <si>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</si>
  <si>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</si>
  <si>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</si>
  <si>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</si>
  <si>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</si>
  <si>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</si>
  <si>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</si>
  <si>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</si>
  <si>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</si>
  <si>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</si>
  <si>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</si>
  <si>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</si>
  <si>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</si>
  <si>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</si>
  <si>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</si>
  <si>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</si>
  <si>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</si>
  <si>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</si>
  <si>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</si>
  <si>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</si>
  <si>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</si>
  <si>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</si>
  <si>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</si>
  <si>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</si>
  <si>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</si>
  <si>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</si>
  <si>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</si>
  <si>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</si>
  <si>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</si>
  <si>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</si>
  <si>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</si>
  <si>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</si>
  <si>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</si>
  <si>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</si>
  <si>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</si>
  <si>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</si>
  <si>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</si>
  <si>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</si>
  <si>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</si>
  <si>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</si>
  <si>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</si>
  <si>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</si>
  <si>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</si>
  <si>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</si>
  <si>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</si>
  <si>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</si>
  <si>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</si>
  <si>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</si>
  <si>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</si>
  <si>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</si>
  <si>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</si>
  <si>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</si>
  <si>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</si>
  <si>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</si>
  <si>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</si>
  <si>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</si>
  <si>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</si>
  <si>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</si>
  <si>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</si>
  <si>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</si>
  <si>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</si>
  <si>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</si>
  <si>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</si>
  <si>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</si>
  <si>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</si>
  <si>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</si>
  <si>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</si>
  <si>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</si>
  <si>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</si>
  <si>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</si>
  <si>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</si>
  <si>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</si>
  <si>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</si>
  <si>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</si>
  <si>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</si>
  <si>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</si>
  <si>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</si>
  <si>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</si>
  <si>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</si>
  <si>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</si>
  <si>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</si>
  <si>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</si>
  <si>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</si>
  <si>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</si>
  <si>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</si>
  <si>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</si>
  <si>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</si>
  <si>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</si>
  <si>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</si>
  <si>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</si>
  <si>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</si>
  <si>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</si>
  <si>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</si>
  <si>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</si>
  <si>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</si>
  <si>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</si>
  <si>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</si>
  <si>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</si>
  <si>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</si>
  <si>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</si>
  <si>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</si>
  <si>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</si>
  <si>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</si>
  <si>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</si>
  <si>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</si>
  <si>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</si>
  <si>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</si>
  <si>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</si>
  <si>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</si>
  <si>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</si>
  <si>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</si>
  <si>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</si>
  <si>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</si>
  <si>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</si>
  <si>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</si>
  <si>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</si>
  <si>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</si>
  <si>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</si>
  <si>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</si>
  <si>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</si>
  <si>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</si>
  <si>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</si>
  <si>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</si>
  <si>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</si>
  <si>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</si>
  <si>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</si>
  <si>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</si>
  <si>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</si>
  <si>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</si>
  <si>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</si>
  <si>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</si>
  <si>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</si>
  <si>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</si>
  <si>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</si>
  <si>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</si>
  <si>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</si>
  <si>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</si>
  <si>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</si>
  <si>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</si>
  <si>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</si>
  <si>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</si>
  <si>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</si>
  <si>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</si>
  <si>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</si>
  <si>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</si>
  <si>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</si>
  <si>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</si>
  <si>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</si>
  <si>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</si>
  <si>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</si>
  <si>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</si>
  <si>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</si>
  <si>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</si>
  <si>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</si>
  <si>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</si>
  <si>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</si>
  <si>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</si>
  <si>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</si>
  <si>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</si>
  <si>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</si>
  <si>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</si>
  <si>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</si>
  <si>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</si>
  <si>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</si>
  <si>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</si>
  <si>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</si>
  <si>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</si>
  <si>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</si>
  <si>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</si>
  <si>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</si>
  <si>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</si>
  <si>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</si>
  <si>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</si>
  <si>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</si>
  <si>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</si>
  <si>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</si>
  <si>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</si>
  <si>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</si>
  <si>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</si>
  <si>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</si>
  <si>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</si>
  <si>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</si>
  <si>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</si>
  <si>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</si>
  <si>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</si>
  <si>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</si>
  <si>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</si>
  <si>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</si>
  <si>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</si>
  <si>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</si>
  <si>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</si>
  <si>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</si>
  <si>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</si>
  <si>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</si>
  <si>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</si>
  <si>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</si>
  <si>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</si>
  <si>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</si>
  <si>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</si>
  <si>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</si>
  <si>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</si>
  <si>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</si>
  <si>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</si>
  <si>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</si>
  <si>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</si>
  <si>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</si>
  <si>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</si>
  <si>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</si>
  <si>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</si>
  <si>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</si>
  <si>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</si>
  <si>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</si>
  <si>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</si>
  <si>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</si>
  <si>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</si>
  <si>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</si>
  <si>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</si>
  <si>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</si>
  <si>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</si>
  <si>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</si>
  <si>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</si>
  <si>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</si>
  <si>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</si>
  <si>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</si>
  <si>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</si>
  <si>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</si>
  <si>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</si>
  <si>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</si>
  <si>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</si>
  <si>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</si>
  <si>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</si>
  <si>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</si>
  <si>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</si>
  <si>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</si>
  <si>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</si>
  <si>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</si>
  <si>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</si>
  <si>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</si>
  <si>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</si>
  <si>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</si>
  <si>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</si>
  <si>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</si>
  <si>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</si>
  <si>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</si>
  <si>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</si>
  <si>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</si>
  <si>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</si>
  <si>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</si>
  <si>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</si>
  <si>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</si>
  <si>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</si>
  <si>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</si>
  <si>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</si>
  <si>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</si>
  <si>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</si>
  <si>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</si>
  <si>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</si>
  <si>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</si>
  <si>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</si>
  <si>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</si>
  <si>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</si>
  <si>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</si>
  <si>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</si>
  <si>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</si>
  <si>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</si>
  <si>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</si>
  <si>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</si>
  <si>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</si>
  <si>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</si>
  <si>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</si>
  <si>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</si>
  <si>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</si>
  <si>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</si>
  <si>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</si>
  <si>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</si>
  <si>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</si>
  <si>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</si>
  <si>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</si>
  <si>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</si>
  <si>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</si>
  <si>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</si>
  <si>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</si>
  <si>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</si>
  <si>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</si>
  <si>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</si>
  <si>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</si>
  <si>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</si>
  <si>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</si>
  <si>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</si>
  <si>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</si>
  <si>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</si>
  <si>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</si>
  <si>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</si>
  <si>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</si>
  <si>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</si>
  <si>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</si>
  <si>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</si>
  <si>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</si>
  <si>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</si>
  <si>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</si>
  <si>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</si>
  <si>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</si>
  <si>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</si>
  <si>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</si>
  <si>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</si>
  <si>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</si>
  <si>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</si>
  <si>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</si>
  <si>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</si>
  <si>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</si>
  <si>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</si>
  <si>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</si>
  <si>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</si>
  <si>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</si>
  <si>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</si>
  <si>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</si>
  <si>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</si>
  <si>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</si>
  <si>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</si>
  <si>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</si>
  <si>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</si>
  <si>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</si>
  <si>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</si>
  <si>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</si>
  <si>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</si>
  <si>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</si>
  <si>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</si>
  <si>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</si>
  <si>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</si>
  <si>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</si>
  <si>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</si>
  <si>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</si>
  <si>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</si>
  <si>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</si>
  <si>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</si>
  <si>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</si>
  <si>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</si>
  <si>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</si>
  <si>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</si>
  <si>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</si>
  <si>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</si>
  <si>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</si>
  <si>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</si>
  <si>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</si>
  <si>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</si>
  <si>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</si>
  <si>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</si>
  <si>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</si>
  <si>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</si>
  <si>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</si>
  <si>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</si>
  <si>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</si>
  <si>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</si>
  <si>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</si>
  <si>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</si>
  <si>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</si>
  <si>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</si>
  <si>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</si>
  <si>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</si>
  <si>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</si>
  <si>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</si>
  <si>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</si>
  <si>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</si>
  <si>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</si>
  <si>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</si>
  <si>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</si>
  <si>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</si>
  <si>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</si>
  <si>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</si>
  <si>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</si>
  <si>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</si>
  <si>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</si>
  <si>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</si>
  <si>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</si>
  <si>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</si>
  <si>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</si>
  <si>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</si>
  <si>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</si>
  <si>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</si>
  <si>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</si>
  <si>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</si>
  <si>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</si>
  <si>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</si>
  <si>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</si>
  <si>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</si>
  <si>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</si>
  <si>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</si>
  <si>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</si>
  <si>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</si>
  <si>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</si>
  <si>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</si>
  <si>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</si>
  <si>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</si>
  <si>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</si>
  <si>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</si>
  <si>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</si>
  <si>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</si>
  <si>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</si>
  <si>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</si>
  <si>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</si>
  <si>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</si>
  <si>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</si>
  <si>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</si>
  <si>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</si>
  <si>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</si>
  <si>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</si>
  <si>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</si>
  <si>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</si>
  <si>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</si>
  <si>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</si>
  <si>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</si>
  <si>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</si>
  <si>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</si>
  <si>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</si>
  <si>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</si>
  <si>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</si>
  <si>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</si>
  <si>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</si>
  <si>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</si>
  <si>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</si>
  <si>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</si>
  <si>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</si>
  <si>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</si>
  <si>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</si>
  <si>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</si>
  <si>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</si>
  <si>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</si>
  <si>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</si>
  <si>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</si>
  <si>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</si>
  <si>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</si>
  <si>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</si>
  <si>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</si>
  <si>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</si>
  <si>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</si>
  <si>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</si>
  <si>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</si>
  <si>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</si>
  <si>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</si>
  <si>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</si>
  <si>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</si>
  <si>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</si>
  <si>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</si>
  <si>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</si>
  <si>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</si>
  <si>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</si>
  <si>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</si>
  <si>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</si>
  <si>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</si>
  <si>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</si>
  <si>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</si>
  <si>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</si>
  <si>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</si>
  <si>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</si>
  <si>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</si>
  <si>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</si>
  <si>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</si>
  <si>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</si>
  <si>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</si>
  <si>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</si>
  <si>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</si>
  <si>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</si>
  <si>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</si>
  <si>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</si>
  <si>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</si>
  <si>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</si>
  <si>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</si>
  <si>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</si>
  <si>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</si>
  <si>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</si>
  <si>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</si>
  <si>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</si>
  <si>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</si>
  <si>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</si>
  <si>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</si>
  <si>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</si>
  <si>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</si>
  <si>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</si>
  <si>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</si>
  <si>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</si>
  <si>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</si>
  <si>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</si>
  <si>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</si>
  <si>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</si>
  <si>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</si>
  <si>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</si>
  <si>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</si>
  <si>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</si>
  <si>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</si>
  <si>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</si>
  <si>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</si>
  <si>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</si>
  <si>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</si>
  <si>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</si>
  <si>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</si>
  <si>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</si>
  <si>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</si>
  <si>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</si>
  <si>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</si>
  <si>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</si>
  <si>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</si>
  <si>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</si>
  <si>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</si>
  <si>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</si>
  <si>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</si>
  <si>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</si>
  <si>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</si>
  <si>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</si>
  <si>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</si>
  <si>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</si>
  <si>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</si>
  <si>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</si>
  <si>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</si>
  <si>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</si>
  <si>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</si>
  <si>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</si>
  <si>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</si>
  <si>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</si>
  <si>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</si>
  <si>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</si>
  <si>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</si>
  <si>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</si>
  <si>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</si>
  <si>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</si>
  <si>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</si>
  <si>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</si>
  <si>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</si>
  <si>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</si>
  <si>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</si>
  <si>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</si>
  <si>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</si>
  <si>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</si>
  <si>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</si>
  <si>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</si>
  <si>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</si>
  <si>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</si>
  <si>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</si>
  <si>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</si>
  <si>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</si>
  <si>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</si>
  <si>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</si>
  <si>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</si>
  <si>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</si>
  <si>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</si>
  <si>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</si>
  <si>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</si>
  <si>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</si>
  <si>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</si>
  <si>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</si>
  <si>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</si>
  <si>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</si>
  <si>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</si>
  <si>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</si>
  <si>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</si>
  <si>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</si>
  <si>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</si>
  <si>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</si>
  <si>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</si>
  <si>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</si>
  <si>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</si>
  <si>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</si>
  <si>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</si>
  <si>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</si>
  <si>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</si>
  <si>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</si>
  <si>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</si>
  <si>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</si>
  <si>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</si>
  <si>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</si>
  <si>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</si>
  <si>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</si>
  <si>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</si>
  <si>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</si>
  <si>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</si>
  <si>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</si>
  <si>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</si>
  <si>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</si>
  <si>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</si>
  <si>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</si>
  <si>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</si>
  <si>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</si>
  <si>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</si>
  <si>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</si>
  <si>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</si>
  <si>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</si>
  <si>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</si>
  <si>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</si>
  <si>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</si>
  <si>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</si>
  <si>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</si>
  <si>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</si>
  <si>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</si>
  <si>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</si>
  <si>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</si>
  <si>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</si>
  <si>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</si>
  <si>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</si>
  <si>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</si>
  <si>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</si>
  <si>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</si>
  <si>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</si>
  <si>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</si>
  <si>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</si>
  <si>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</si>
  <si>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</si>
  <si>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</si>
  <si>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</si>
  <si>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</si>
  <si>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</si>
  <si>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</si>
  <si>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</si>
  <si>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</si>
  <si>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</si>
  <si>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</si>
  <si>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</si>
  <si>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</si>
  <si>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</si>
  <si>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</si>
  <si>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</si>
  <si>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</si>
  <si>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</si>
  <si>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</si>
  <si>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</si>
  <si>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</si>
  <si>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</si>
  <si>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</si>
  <si>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</si>
  <si>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</si>
  <si>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</si>
  <si>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</si>
  <si>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</si>
  <si>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</si>
  <si>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</si>
  <si>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</si>
  <si>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</si>
  <si>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</si>
  <si>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</si>
  <si>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</si>
  <si>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</si>
  <si>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</si>
  <si>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</si>
  <si>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</si>
  <si>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</si>
  <si>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</si>
  <si>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</si>
  <si>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</si>
  <si>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</si>
  <si>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</si>
  <si>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</si>
  <si>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</si>
  <si>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</si>
  <si>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</si>
  <si>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</si>
  <si>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</si>
  <si>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</si>
  <si>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</si>
  <si>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</si>
  <si>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</si>
  <si>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</si>
  <si>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</si>
  <si>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</si>
  <si>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</si>
  <si>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</si>
  <si>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</si>
  <si>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</si>
  <si>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</si>
  <si>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</si>
  <si>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</si>
  <si>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</si>
  <si>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</si>
  <si>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</si>
  <si>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</si>
  <si>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</si>
  <si>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</si>
  <si>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</si>
  <si>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</si>
  <si>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</si>
  <si>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</si>
  <si>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</si>
  <si>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</si>
  <si>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</si>
  <si>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</si>
  <si>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</si>
  <si>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</si>
  <si>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</si>
  <si>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</si>
  <si>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</si>
  <si>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</si>
  <si>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</si>
  <si>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</si>
  <si>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</si>
  <si>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</si>
  <si>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</si>
  <si>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</si>
  <si>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</si>
  <si>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</si>
  <si>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</si>
  <si>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</si>
  <si>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</si>
  <si>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</si>
  <si>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</si>
  <si>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</si>
  <si>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</si>
  <si>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</si>
  <si>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</si>
  <si>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</si>
  <si>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</si>
  <si>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</si>
  <si>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</si>
  <si>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</si>
  <si>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</si>
  <si>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</si>
  <si>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</si>
  <si>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</si>
  <si>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</si>
  <si>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</si>
  <si>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</si>
  <si>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</si>
  <si>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</si>
  <si>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</si>
  <si>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</si>
  <si>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</si>
  <si>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</si>
  <si>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</si>
  <si>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</si>
  <si>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</si>
  <si>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</si>
  <si>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</si>
  <si>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</si>
  <si>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</si>
  <si>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</si>
  <si>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</si>
  <si>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</si>
  <si>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</si>
  <si>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</si>
  <si>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</si>
  <si>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</si>
  <si>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</si>
  <si>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</si>
  <si>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</si>
  <si>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</si>
  <si>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</si>
  <si>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</si>
  <si>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</si>
  <si>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</si>
  <si>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</si>
  <si>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</si>
  <si>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</si>
  <si>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</si>
  <si>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</si>
  <si>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</si>
  <si>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</si>
  <si>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</si>
  <si>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</si>
  <si>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</si>
  <si>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</si>
  <si>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</si>
  <si>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</si>
  <si>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</si>
  <si>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</si>
  <si>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</si>
  <si>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</si>
  <si>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</si>
  <si>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</si>
  <si>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</si>
  <si>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</si>
  <si>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</si>
  <si>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</si>
  <si>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</si>
  <si>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</si>
  <si>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</si>
  <si>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</si>
  <si>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</si>
  <si>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</si>
  <si>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</si>
  <si>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</si>
  <si>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</si>
  <si>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</si>
  <si>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</si>
  <si>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</si>
  <si>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</si>
  <si>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</si>
  <si>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</si>
  <si>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</si>
  <si>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</si>
  <si>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</si>
  <si>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</si>
  <si>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</si>
  <si>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</si>
  <si>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</si>
  <si>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</si>
  <si>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</si>
  <si>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</si>
  <si>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</si>
  <si>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</si>
  <si>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</si>
  <si>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</si>
  <si>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</si>
  <si>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</si>
  <si>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</si>
  <si>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</si>
  <si>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</si>
  <si>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</si>
  <si>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</si>
  <si>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</si>
  <si>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</si>
  <si>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</si>
  <si>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</si>
  <si>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</si>
  <si>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</si>
  <si>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</si>
  <si>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</si>
  <si>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</si>
  <si>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</si>
  <si>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</si>
  <si>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</si>
  <si>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</si>
  <si>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</si>
  <si>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</si>
  <si>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</si>
  <si>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</si>
  <si>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</si>
  <si>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</si>
  <si>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</si>
  <si>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</si>
  <si>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</si>
  <si>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</si>
  <si>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</si>
  <si>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</si>
  <si>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</si>
  <si>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</si>
  <si>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</si>
  <si>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</si>
  <si>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</si>
  <si>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</si>
  <si>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</si>
  <si>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</si>
  <si>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</si>
  <si>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</si>
  <si>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</si>
  <si>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</si>
  <si>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</si>
  <si>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</si>
  <si>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</si>
  <si>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</si>
  <si>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</si>
  <si>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</si>
  <si>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</si>
  <si>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</si>
  <si>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</si>
  <si>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</si>
  <si>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</si>
  <si>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</si>
  <si>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</si>
  <si>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</si>
  <si>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</si>
  <si>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</si>
  <si>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</si>
  <si>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</si>
  <si>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</si>
  <si>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</si>
  <si>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</si>
  <si>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</si>
  <si>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</si>
  <si>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</si>
  <si>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</si>
  <si>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</si>
  <si>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</si>
  <si>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</si>
  <si>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</si>
  <si>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</si>
  <si>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</si>
  <si>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</si>
  <si>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</si>
  <si>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</si>
  <si>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</si>
  <si>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</si>
  <si>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</si>
  <si>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</si>
  <si>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</si>
  <si>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</si>
  <si>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</si>
  <si>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</si>
  <si>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</si>
  <si>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</si>
  <si>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</si>
  <si>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</si>
  <si>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</si>
  <si>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</si>
  <si>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</si>
  <si>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</si>
  <si>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</si>
  <si>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</si>
  <si>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</si>
  <si>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</si>
  <si>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</si>
  <si>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</si>
  <si>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</si>
  <si>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</si>
  <si>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</si>
  <si>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</si>
  <si>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</si>
  <si>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</si>
  <si>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</si>
  <si>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</si>
  <si>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</si>
  <si>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</si>
  <si>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</si>
  <si>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</si>
  <si>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</si>
  <si>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</si>
  <si>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</si>
  <si>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</si>
  <si>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</si>
  <si>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</si>
  <si>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</si>
  <si>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</si>
  <si>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</si>
  <si>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</si>
  <si>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</si>
  <si>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</si>
  <si>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</si>
  <si>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</si>
  <si>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</si>
  <si>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</si>
  <si>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</si>
  <si>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</si>
  <si>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</si>
  <si>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</si>
  <si>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</si>
  <si>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</si>
  <si>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</si>
  <si>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</si>
  <si>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</si>
  <si>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</si>
  <si>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</si>
  <si>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</si>
  <si>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</si>
  <si>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</si>
  <si>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</si>
  <si>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</si>
  <si>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</si>
  <si>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</si>
  <si>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</si>
  <si>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</si>
  <si>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</si>
  <si>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</si>
  <si>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</si>
  <si>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</si>
  <si>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</si>
  <si>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</si>
  <si>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</si>
  <si>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</si>
  <si>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</si>
  <si>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</si>
  <si>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</si>
  <si>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</si>
  <si>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</si>
  <si>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</si>
  <si>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</si>
  <si>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</si>
  <si>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</si>
  <si>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</si>
  <si>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</si>
  <si>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</si>
  <si>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</si>
  <si>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</si>
  <si>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</si>
  <si>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</si>
  <si>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</si>
  <si>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</si>
  <si>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</si>
  <si>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</si>
  <si>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</si>
  <si>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</si>
  <si>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</si>
  <si>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</si>
  <si>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</si>
  <si>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</si>
  <si>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</si>
  <si>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</si>
  <si>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</si>
  <si>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</si>
  <si>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</si>
  <si>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</si>
  <si>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</si>
  <si>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</si>
  <si>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</si>
  <si>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</si>
  <si>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</si>
  <si>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</si>
  <si>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</si>
  <si>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</si>
  <si>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</si>
  <si>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</si>
  <si>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</si>
  <si>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</si>
  <si>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</si>
  <si>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</si>
  <si>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</si>
  <si>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</si>
  <si>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</si>
  <si>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</si>
  <si>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</si>
  <si>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</si>
  <si>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</si>
  <si>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</si>
  <si>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</si>
  <si>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</si>
  <si>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</si>
  <si>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</si>
  <si>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</si>
  <si>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</si>
  <si>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</si>
  <si>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</si>
  <si>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</si>
  <si>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</si>
  <si>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</si>
  <si>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</si>
  <si>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</si>
  <si>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</si>
  <si>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</si>
  <si>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</si>
  <si>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</si>
  <si>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</si>
  <si>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</si>
  <si>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</si>
  <si>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</si>
  <si>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</si>
  <si>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</si>
  <si>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</si>
  <si>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</si>
  <si>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</si>
  <si>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</si>
  <si>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</si>
  <si>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</si>
  <si>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</si>
  <si>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</si>
  <si>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</si>
  <si>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</si>
  <si>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</si>
  <si>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</si>
  <si>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</si>
  <si>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</si>
  <si>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</si>
  <si>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</si>
  <si>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</si>
  <si>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</si>
  <si>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</si>
  <si>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</si>
  <si>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</si>
  <si>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</si>
  <si>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</si>
  <si>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</si>
  <si>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</si>
  <si>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</si>
  <si>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</si>
  <si>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</si>
  <si>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</si>
  <si>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</si>
  <si>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</si>
  <si>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</si>
  <si>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</si>
  <si>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</si>
  <si>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</si>
  <si>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</si>
  <si>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</si>
  <si>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</si>
  <si>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</si>
  <si>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</si>
  <si>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</si>
  <si>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</si>
  <si>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</si>
  <si>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</si>
  <si>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</si>
  <si>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</si>
  <si>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</si>
  <si>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</si>
  <si>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</si>
  <si>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</si>
  <si>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</si>
  <si>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</si>
  <si>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</si>
  <si>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</si>
  <si>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</si>
  <si>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</si>
  <si>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</si>
  <si>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</si>
  <si>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</si>
  <si>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</si>
  <si>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</si>
  <si>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</si>
  <si>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</si>
  <si>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</si>
  <si>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</si>
  <si>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</si>
  <si>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</si>
  <si>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</si>
  <si>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</si>
  <si>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</si>
  <si>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</si>
  <si>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</si>
  <si>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</si>
  <si>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</si>
  <si>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</si>
  <si>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</si>
  <si>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</si>
  <si>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</si>
  <si>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</si>
  <si>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</si>
  <si>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</si>
  <si>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</si>
  <si>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</si>
  <si>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</si>
  <si>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</si>
  <si>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</si>
  <si>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</si>
  <si>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</si>
  <si>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</si>
  <si>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</si>
  <si>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</si>
  <si>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</si>
  <si>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</si>
  <si>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</si>
  <si>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</si>
  <si>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</si>
  <si>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</si>
  <si>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</si>
  <si>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</si>
  <si>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</si>
  <si>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</si>
  <si>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</si>
  <si>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</si>
  <si>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</si>
  <si>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</si>
  <si>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</si>
  <si>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</si>
  <si>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</si>
  <si>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</si>
  <si>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</si>
  <si>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</si>
  <si>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</si>
  <si>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</si>
  <si>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</si>
  <si>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</si>
  <si>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</si>
  <si>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</si>
  <si>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</si>
  <si>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</si>
  <si>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</si>
  <si>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</si>
  <si>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</si>
  <si>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</si>
  <si>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</si>
  <si>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</si>
  <si>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</si>
  <si>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</si>
  <si>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</si>
  <si>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</si>
  <si>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</si>
  <si>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</si>
  <si>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</si>
  <si>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</si>
  <si>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</si>
  <si>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</si>
  <si>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</si>
  <si>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</si>
  <si>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</si>
  <si>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</si>
  <si>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</si>
  <si>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</si>
  <si>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</si>
  <si>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</si>
  <si>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</si>
  <si>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</si>
  <si>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</si>
  <si>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</si>
  <si>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</si>
  <si>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</si>
  <si>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</si>
  <si>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</si>
  <si>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</si>
  <si>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</si>
  <si>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</si>
  <si>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</si>
  <si>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</si>
  <si>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</si>
  <si>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</si>
  <si>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</si>
  <si>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</si>
  <si>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</si>
  <si>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</si>
  <si>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</si>
  <si>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</si>
  <si>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</si>
  <si>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</si>
  <si>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</si>
  <si>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</si>
  <si>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</si>
  <si>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</si>
  <si>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</si>
  <si>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</si>
  <si>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</si>
  <si>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</si>
  <si>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</si>
  <si>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</si>
  <si>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</si>
  <si>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</si>
  <si>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</si>
  <si>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</si>
  <si>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</si>
  <si>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</si>
  <si>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</si>
  <si>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</si>
  <si>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</si>
  <si>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</si>
  <si>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</si>
  <si>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</si>
  <si>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</si>
  <si>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</si>
  <si>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</si>
  <si>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</si>
  <si>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</si>
  <si>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</si>
  <si>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</si>
  <si>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</si>
  <si>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</si>
  <si>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</si>
  <si>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</si>
  <si>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</si>
  <si>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</si>
  <si>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</si>
  <si>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</si>
  <si>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</si>
  <si>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</si>
  <si>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</si>
  <si>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</si>
  <si>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</si>
  <si>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</si>
  <si>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</si>
  <si>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</si>
  <si>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</si>
  <si>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</si>
  <si>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</si>
  <si>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</si>
  <si>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</si>
  <si>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</si>
  <si>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</si>
  <si>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</si>
  <si>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</si>
  <si>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</si>
  <si>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</si>
  <si>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</si>
  <si>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</si>
  <si>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</si>
  <si>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</si>
  <si>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</si>
  <si>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</si>
  <si>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</si>
  <si>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</si>
  <si>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</si>
  <si>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</si>
  <si>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</si>
  <si>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</si>
  <si>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</si>
  <si>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</si>
  <si>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</si>
  <si>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</si>
  <si>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</si>
  <si>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</si>
  <si>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</si>
  <si>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</si>
  <si>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</si>
  <si>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</si>
  <si>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</si>
  <si>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</si>
  <si>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</si>
  <si>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</si>
  <si>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</si>
  <si>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</si>
  <si>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</si>
  <si>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</si>
  <si>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</si>
  <si>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</si>
  <si>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</si>
  <si>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</si>
  <si>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</si>
  <si>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</si>
  <si>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</si>
  <si>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</si>
  <si>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</si>
  <si>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</si>
  <si>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</si>
  <si>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</si>
  <si>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</si>
  <si>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</si>
  <si>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</si>
  <si>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</si>
  <si>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</si>
  <si>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</si>
  <si>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</si>
  <si>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</si>
  <si>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</si>
  <si>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</si>
  <si>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</si>
  <si>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</si>
  <si>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</si>
  <si>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</si>
  <si>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</si>
  <si>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</si>
  <si>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</si>
  <si>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</si>
  <si>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</si>
  <si>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</si>
  <si>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</si>
  <si>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</si>
  <si>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</si>
  <si>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</si>
  <si>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</si>
  <si>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</si>
  <si>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</si>
  <si>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</si>
  <si>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</si>
  <si>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</si>
  <si>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</si>
  <si>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</si>
  <si>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</si>
  <si>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</si>
  <si>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</si>
  <si>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</si>
  <si>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</si>
  <si>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</si>
  <si>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</si>
  <si>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</si>
  <si>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</si>
  <si>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</si>
  <si>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</si>
  <si>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</si>
  <si>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</si>
  <si>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</si>
  <si>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</si>
  <si>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</si>
  <si>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</si>
  <si>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</si>
  <si>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</si>
  <si>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</si>
  <si>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</si>
  <si>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</si>
  <si>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</si>
  <si>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</si>
  <si>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</si>
  <si>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</si>
  <si>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</si>
  <si>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</si>
  <si>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</si>
  <si>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</si>
  <si>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</si>
  <si>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</si>
  <si>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</si>
  <si>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</si>
  <si>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</si>
  <si>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</si>
  <si>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</si>
  <si>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</si>
  <si>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</si>
  <si>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</si>
  <si>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</si>
  <si>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</si>
  <si>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</si>
  <si>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</si>
  <si>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</si>
  <si>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</si>
  <si>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</si>
  <si>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</si>
  <si>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</si>
  <si>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</si>
  <si>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</si>
  <si>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</si>
  <si>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</si>
  <si>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</si>
  <si>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</si>
  <si>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</si>
  <si>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</si>
  <si>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</si>
  <si>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</si>
  <si>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</si>
  <si>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</si>
  <si>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</si>
  <si>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</si>
  <si>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</si>
  <si>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</si>
  <si>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</si>
  <si>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</si>
  <si>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</si>
  <si>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</si>
  <si>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</si>
  <si>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</si>
  <si>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</si>
  <si>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</si>
  <si>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</si>
  <si>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</si>
  <si>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</si>
  <si>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</si>
  <si>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</si>
  <si>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</si>
  <si>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</si>
  <si>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</si>
  <si>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</si>
  <si>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</si>
  <si>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</si>
  <si>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</si>
  <si>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</si>
  <si>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</si>
  <si>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</si>
  <si>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</si>
  <si>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</si>
  <si>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</si>
  <si>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</si>
  <si>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</si>
  <si>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</si>
  <si>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</si>
  <si>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</si>
  <si>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</si>
  <si>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</si>
  <si>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</si>
  <si>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</si>
  <si>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</si>
  <si>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</si>
  <si>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</si>
  <si>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</si>
  <si>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</si>
  <si>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</si>
  <si>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</si>
  <si>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</si>
  <si>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</si>
  <si>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</si>
  <si>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</si>
  <si>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</si>
  <si>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</si>
  <si>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</si>
  <si>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</si>
  <si>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</si>
  <si>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</si>
  <si>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</si>
  <si>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</si>
  <si>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</si>
  <si>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</si>
  <si>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</si>
  <si>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</si>
  <si>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</si>
  <si>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</si>
  <si>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</si>
  <si>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</si>
  <si>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</si>
  <si>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</si>
  <si>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</si>
  <si>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</si>
  <si>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</si>
  <si>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</si>
  <si>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</si>
  <si>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</si>
  <si>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</si>
  <si>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</si>
  <si>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</si>
  <si>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</si>
  <si>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</si>
  <si>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</si>
  <si>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</si>
  <si>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</si>
  <si>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</si>
  <si>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</si>
  <si>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</si>
  <si>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</si>
  <si>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</si>
  <si>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</si>
  <si>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</si>
  <si>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</si>
  <si>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</si>
  <si>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</si>
  <si>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</si>
  <si>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</si>
  <si>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</si>
  <si>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</si>
  <si>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</si>
  <si>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</si>
  <si>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</si>
  <si>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</si>
  <si>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</si>
  <si>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</si>
  <si>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</si>
  <si>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</si>
  <si>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</si>
  <si>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</si>
  <si>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</si>
  <si>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</si>
  <si>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</si>
  <si>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</si>
  <si>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</si>
  <si>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</si>
  <si>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</si>
  <si>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</si>
  <si>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</si>
  <si>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</si>
  <si>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</si>
  <si>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</si>
  <si>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</si>
  <si>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</si>
  <si>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</si>
  <si>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</si>
  <si>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</si>
  <si>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</si>
  <si>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</si>
  <si>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</si>
  <si>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</si>
  <si>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</si>
  <si>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</si>
  <si>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</si>
  <si>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</si>
  <si>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</si>
  <si>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</si>
  <si>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</si>
  <si>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</si>
  <si>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</si>
  <si>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</si>
  <si>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</si>
  <si>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</si>
  <si>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</si>
  <si>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</si>
  <si>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</si>
  <si>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</si>
  <si>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</si>
  <si>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</si>
  <si>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</si>
  <si>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</si>
  <si>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</si>
  <si>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</si>
  <si>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</si>
  <si>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</si>
  <si>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</si>
  <si>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</si>
  <si>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</si>
  <si>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</si>
  <si>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</si>
  <si>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</si>
  <si>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</si>
  <si>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</si>
  <si>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</si>
  <si>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</si>
  <si>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</si>
  <si>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</si>
  <si>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</si>
  <si>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</si>
  <si>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</si>
  <si>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</si>
  <si>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</si>
  <si>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</si>
  <si>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</si>
  <si>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</si>
  <si>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</si>
  <si>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</si>
  <si>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</si>
  <si>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</si>
  <si>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</si>
  <si>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</si>
  <si>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</si>
  <si>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</si>
  <si>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</si>
  <si>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</si>
  <si>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</si>
  <si>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</si>
  <si>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</si>
  <si>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</si>
  <si>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</si>
  <si>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</si>
  <si>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</si>
  <si>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</si>
  <si>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</si>
  <si>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</si>
  <si>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</si>
  <si>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</si>
  <si>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</si>
  <si>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</si>
  <si>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</si>
  <si>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</si>
  <si>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</si>
  <si>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</si>
  <si>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</si>
  <si>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</si>
  <si>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</si>
  <si>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</si>
  <si>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</si>
  <si>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</si>
  <si>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</si>
  <si>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</si>
  <si>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</si>
  <si>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</si>
  <si>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</si>
  <si>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</si>
  <si>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</si>
  <si>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</si>
  <si>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</si>
  <si>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</si>
  <si>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</si>
  <si>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</si>
  <si>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</si>
  <si>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</si>
  <si>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</si>
  <si>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</si>
  <si>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</si>
  <si>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</si>
  <si>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</si>
  <si>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</si>
  <si>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</si>
  <si>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</si>
  <si>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</si>
  <si>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</si>
  <si>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</si>
  <si>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</si>
  <si>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</si>
  <si>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</si>
  <si>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</si>
  <si>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</si>
  <si>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</si>
  <si>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</si>
  <si>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</si>
  <si>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</si>
  <si>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</si>
  <si>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</si>
  <si>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</si>
  <si>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</si>
  <si>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</si>
  <si>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</si>
  <si>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</si>
  <si>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</si>
  <si>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</si>
  <si>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</si>
  <si>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</si>
  <si>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</si>
  <si>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</si>
  <si>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</si>
  <si>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</si>
  <si>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</si>
  <si>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</si>
  <si>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</si>
  <si>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</si>
  <si>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</si>
  <si>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</si>
  <si>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</si>
  <si>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</si>
  <si>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</si>
  <si>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</si>
  <si>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</si>
  <si>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</si>
  <si>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</si>
  <si>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</si>
  <si>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</si>
  <si>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</si>
  <si>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</si>
  <si>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</si>
  <si>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</si>
  <si>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</si>
  <si>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</si>
  <si>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</si>
  <si>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</si>
  <si>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</si>
  <si>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</si>
  <si>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</si>
  <si>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</si>
  <si>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</si>
  <si>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</si>
  <si>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</si>
  <si>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</si>
  <si>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</si>
  <si>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</si>
  <si>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</si>
  <si>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</si>
  <si>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</si>
  <si>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</si>
  <si>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</si>
  <si>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</si>
  <si>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</si>
  <si>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</si>
  <si>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</si>
  <si>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</si>
  <si>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</si>
  <si>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</si>
  <si>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</si>
  <si>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</si>
  <si>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</si>
  <si>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</si>
  <si>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</si>
  <si>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</si>
  <si>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</si>
  <si>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</si>
  <si>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</si>
  <si>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</si>
  <si>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</si>
  <si>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</si>
  <si>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</si>
  <si>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</si>
  <si>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</si>
  <si>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</si>
  <si>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</si>
  <si>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</si>
  <si>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</si>
  <si>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</si>
  <si>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</si>
  <si>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</si>
  <si>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</si>
  <si>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</si>
  <si>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</si>
  <si>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</si>
  <si>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</si>
  <si>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</si>
  <si>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</si>
  <si>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</si>
  <si>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</si>
  <si>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</si>
  <si>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</si>
  <si>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</si>
  <si>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</si>
  <si>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</si>
  <si>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</si>
  <si>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</si>
  <si>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</si>
  <si>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</si>
  <si>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</si>
  <si>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</si>
  <si>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</si>
  <si>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</si>
  <si>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</si>
  <si>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</si>
  <si>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</si>
  <si>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</si>
  <si>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</si>
  <si>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</si>
  <si>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</si>
  <si>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</si>
  <si>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</si>
  <si>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</si>
  <si>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</si>
  <si>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</si>
  <si>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</si>
  <si>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</si>
  <si>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</si>
  <si>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</si>
  <si>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</si>
  <si>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</si>
  <si>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</si>
  <si>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</si>
  <si>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</si>
  <si>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</si>
  <si>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</si>
  <si>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</si>
  <si>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</si>
  <si>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</si>
  <si>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</si>
  <si>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</si>
  <si>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</si>
  <si>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</si>
  <si>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</si>
  <si>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</si>
  <si>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</si>
  <si>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</si>
  <si>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</si>
  <si>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</si>
  <si>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</si>
  <si>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</si>
  <si>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</si>
  <si>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</si>
  <si>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</si>
  <si>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</si>
  <si>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</si>
  <si>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</si>
  <si>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</si>
  <si>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</si>
  <si>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</si>
  <si>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</si>
  <si>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</si>
  <si>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</si>
  <si>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</si>
  <si>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</si>
  <si>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</si>
  <si>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</si>
  <si>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</si>
  <si>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</si>
  <si>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</si>
  <si>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</si>
  <si>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</si>
  <si>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</si>
  <si>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</si>
  <si>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</si>
  <si>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</si>
  <si>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</si>
  <si>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</si>
  <si>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</si>
  <si>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</si>
  <si>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</si>
  <si>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</si>
  <si>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</si>
  <si>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</si>
  <si>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</si>
  <si>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</si>
  <si>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</si>
  <si>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</si>
  <si>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</si>
  <si>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</si>
  <si>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</si>
  <si>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</si>
  <si>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</si>
  <si>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</si>
  <si>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</si>
  <si>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</si>
  <si>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</si>
  <si>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</si>
  <si>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</si>
  <si>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</si>
  <si>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</si>
  <si>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</si>
  <si>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</si>
  <si>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</si>
  <si>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</si>
  <si>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</si>
  <si>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</si>
  <si>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</si>
  <si>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</si>
  <si>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</si>
  <si>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</si>
  <si>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</si>
  <si>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</si>
  <si>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</si>
  <si>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</si>
  <si>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</si>
  <si>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</si>
  <si>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</si>
  <si>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</si>
  <si>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</si>
  <si>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</si>
  <si>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</si>
  <si>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</si>
  <si>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</si>
  <si>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</si>
  <si>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</si>
  <si>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</si>
  <si>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</si>
  <si>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</si>
  <si>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</si>
  <si>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</si>
  <si>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</si>
  <si>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</si>
  <si>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</si>
  <si>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</si>
  <si>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</si>
  <si>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</si>
  <si>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</si>
  <si>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</si>
  <si>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</si>
  <si>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</si>
  <si>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</si>
  <si>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</si>
  <si>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</si>
  <si>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</si>
  <si>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</si>
  <si>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</si>
  <si>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</si>
  <si>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</si>
  <si>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</si>
  <si>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</si>
  <si>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</si>
  <si>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</si>
  <si>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</si>
  <si>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</si>
  <si>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</si>
  <si>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</si>
  <si>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</si>
  <si>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</si>
  <si>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</si>
  <si>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</si>
  <si>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</si>
  <si>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</si>
  <si>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</si>
  <si>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</si>
  <si>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</si>
  <si>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</si>
  <si>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</si>
  <si>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</si>
  <si>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</si>
  <si>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</si>
  <si>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</si>
  <si>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</si>
  <si>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</si>
  <si>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</si>
  <si>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</si>
  <si>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</si>
  <si>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</si>
  <si>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</si>
  <si>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</si>
  <si>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</si>
  <si>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</si>
  <si>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</si>
  <si>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</si>
  <si>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</si>
  <si>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</si>
  <si>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</si>
  <si>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</si>
  <si>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</si>
  <si>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</si>
  <si>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</si>
  <si>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</si>
  <si>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</si>
  <si>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</si>
  <si>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</si>
  <si>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</si>
  <si>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</si>
  <si>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</si>
  <si>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</si>
  <si>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</si>
  <si>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</si>
  <si>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</si>
  <si>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</si>
  <si>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</si>
  <si>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</si>
  <si>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</si>
  <si>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</si>
  <si>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</si>
  <si>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</si>
  <si>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</si>
  <si>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</si>
  <si>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</si>
  <si>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</si>
  <si>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</si>
  <si>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</si>
  <si>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</si>
  <si>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</si>
  <si>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</si>
  <si>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</si>
  <si>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</si>
  <si>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</si>
  <si>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</si>
  <si>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</si>
  <si>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</si>
  <si>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</si>
  <si>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</si>
  <si>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</si>
  <si>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</si>
  <si>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</si>
  <si>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</si>
  <si>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</si>
  <si>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</si>
  <si>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</si>
  <si>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</si>
  <si>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</si>
  <si>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</si>
  <si>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</si>
  <si>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</si>
  <si>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</si>
  <si>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</si>
  <si>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</si>
  <si>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</si>
  <si>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</si>
  <si>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</si>
  <si>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</si>
  <si>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</si>
  <si>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</si>
  <si>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</si>
  <si>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</si>
  <si>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</si>
  <si>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</si>
  <si>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</si>
  <si>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</si>
  <si>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</si>
  <si>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</si>
  <si>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</si>
  <si>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</si>
  <si>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</si>
  <si>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</si>
  <si>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</si>
  <si>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</si>
  <si>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</si>
  <si>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</si>
  <si>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</si>
  <si>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</si>
  <si>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</si>
  <si>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</si>
  <si>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</si>
  <si>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</si>
  <si>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</si>
  <si>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</si>
  <si>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</si>
  <si>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</si>
  <si>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</si>
  <si>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</si>
  <si>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</si>
  <si>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</si>
  <si>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</si>
  <si>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</si>
  <si>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</si>
  <si>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</si>
  <si>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</si>
  <si>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</si>
  <si>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</si>
  <si>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</si>
  <si>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</si>
  <si>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</si>
  <si>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</si>
  <si>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</si>
  <si>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</si>
  <si>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</si>
  <si>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</si>
  <si>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</si>
  <si>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</si>
  <si>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</si>
  <si>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</si>
  <si>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</si>
  <si>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</si>
  <si>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</si>
  <si>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</si>
  <si>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</si>
  <si>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</si>
  <si>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</si>
  <si>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</si>
  <si>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</si>
  <si>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</si>
  <si>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</si>
  <si>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</si>
  <si>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</si>
  <si>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</si>
  <si>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</si>
  <si>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</si>
  <si>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</si>
  <si>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</si>
  <si>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</si>
  <si>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</si>
  <si>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</si>
  <si>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</si>
  <si>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</si>
  <si>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</si>
  <si>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</si>
  <si>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</si>
  <si>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</si>
  <si>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</si>
  <si>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</si>
  <si>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</si>
  <si>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</si>
  <si>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</si>
  <si>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</si>
  <si>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</si>
  <si>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</si>
  <si>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</si>
  <si>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</si>
  <si>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</si>
  <si>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</si>
  <si>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</si>
  <si>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</si>
  <si>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</si>
  <si>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</si>
  <si>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</si>
  <si>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</si>
  <si>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</si>
  <si>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</si>
  <si>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</si>
  <si>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</si>
  <si>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</si>
  <si>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</si>
  <si>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</si>
  <si>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</si>
  <si>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</si>
  <si>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</si>
  <si>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</si>
  <si>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</si>
  <si>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</si>
  <si>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</si>
  <si>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</si>
  <si>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</si>
  <si>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</si>
  <si>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</si>
  <si>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</si>
  <si>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</si>
  <si>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</si>
  <si>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</si>
  <si>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</si>
  <si>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</si>
  <si>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</si>
  <si>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</si>
  <si>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</si>
  <si>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</si>
  <si>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</si>
  <si>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</si>
  <si>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</si>
  <si>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</si>
  <si>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</si>
  <si>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</si>
  <si>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</si>
  <si>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</si>
  <si>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</si>
  <si>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</si>
  <si>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</si>
  <si>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</si>
  <si>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</si>
  <si>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</si>
  <si>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</si>
  <si>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</si>
  <si>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</si>
  <si>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</si>
  <si>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</si>
  <si>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</si>
  <si>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</si>
  <si>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</si>
  <si>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</si>
  <si>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</si>
  <si>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</si>
  <si>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</si>
  <si>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</si>
  <si>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</si>
  <si>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</si>
  <si>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</si>
  <si>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</si>
  <si>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</si>
  <si>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</si>
  <si>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</si>
  <si>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</si>
  <si>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</si>
  <si>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</si>
  <si>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</si>
  <si>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</si>
  <si>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</si>
  <si>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</si>
  <si>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</si>
  <si>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</si>
  <si>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</si>
  <si>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</si>
  <si>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</si>
  <si>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</si>
  <si>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</si>
  <si>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</si>
  <si>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</si>
  <si>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</si>
  <si>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</si>
  <si>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</si>
  <si>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</si>
  <si>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</si>
  <si>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</si>
  <si>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</si>
  <si>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</si>
  <si>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</si>
  <si>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</si>
  <si>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</si>
  <si>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</si>
  <si>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</si>
  <si>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</si>
  <si>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</si>
  <si>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</si>
  <si>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</si>
  <si>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</si>
  <si>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</si>
  <si>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</si>
  <si>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</si>
  <si>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</si>
  <si>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</si>
  <si>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</si>
  <si>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</si>
  <si>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</si>
  <si>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</si>
  <si>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</si>
  <si>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</si>
  <si>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</si>
  <si>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</si>
  <si>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</si>
  <si>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</si>
  <si>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</si>
  <si>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</si>
  <si>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</si>
  <si>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</si>
  <si>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</si>
  <si>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</si>
  <si>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</si>
  <si>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</si>
  <si>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</si>
  <si>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</si>
  <si>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</si>
  <si>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</si>
  <si>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</si>
  <si>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</si>
  <si>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</si>
  <si>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</si>
  <si>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</si>
  <si>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</si>
  <si>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</si>
  <si>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</si>
  <si>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</si>
  <si>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</si>
  <si>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</si>
  <si>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</si>
  <si>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</si>
  <si>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</si>
  <si>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</si>
  <si>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</si>
  <si>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</si>
  <si>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</si>
  <si>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</si>
  <si>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</si>
  <si>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</si>
  <si>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</si>
  <si>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</si>
  <si>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</si>
  <si>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</si>
  <si>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</si>
  <si>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</si>
  <si>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</si>
  <si>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</si>
  <si>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</si>
  <si>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</si>
  <si>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</si>
  <si>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</si>
  <si>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</si>
  <si>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</si>
  <si>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</si>
  <si>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</si>
  <si>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</si>
  <si>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</si>
  <si>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</si>
  <si>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</si>
  <si>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</si>
  <si>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</si>
  <si>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</si>
  <si>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</si>
  <si>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</si>
  <si>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</si>
  <si>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</si>
  <si>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</si>
  <si>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</si>
  <si>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</si>
  <si>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</si>
  <si>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</si>
  <si>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</si>
  <si>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</si>
  <si>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</si>
  <si>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</si>
  <si>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</si>
  <si>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</si>
  <si>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</si>
  <si>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</si>
  <si>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</si>
  <si>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</si>
  <si>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</si>
  <si>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</si>
  <si>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</si>
  <si>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</si>
  <si>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</si>
  <si>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</si>
  <si>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</si>
  <si>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</si>
  <si>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</si>
  <si>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</si>
  <si>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</si>
  <si>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</si>
  <si>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</si>
  <si>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</si>
  <si>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</si>
  <si>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</si>
  <si>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</si>
  <si>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</si>
  <si>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</si>
  <si>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</si>
  <si>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</si>
  <si>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</si>
  <si>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</si>
  <si>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</si>
  <si>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</si>
  <si>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</si>
  <si>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</si>
  <si>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</si>
  <si>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</si>
  <si>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</si>
  <si>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</si>
  <si>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</si>
  <si>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</si>
  <si>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</si>
  <si>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</si>
  <si>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</si>
  <si>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</si>
  <si>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</si>
  <si>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</si>
  <si>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</si>
  <si>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</si>
  <si>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</si>
  <si>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</si>
  <si>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</si>
  <si>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</si>
  <si>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</si>
  <si>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</si>
  <si>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</si>
  <si>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</si>
  <si>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</si>
  <si>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</si>
  <si>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</si>
  <si>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</si>
  <si>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</si>
  <si>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</si>
  <si>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</si>
  <si>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</si>
  <si>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</si>
  <si>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</si>
  <si>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</si>
  <si>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</si>
  <si>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</si>
  <si>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</si>
  <si>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</si>
  <si>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</si>
  <si>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</si>
  <si>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</si>
  <si>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</si>
  <si>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</si>
  <si>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</si>
  <si>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</si>
  <si>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</si>
  <si>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</si>
  <si>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</si>
  <si>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</si>
  <si>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</si>
  <si>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</si>
  <si>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</si>
  <si>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</si>
  <si>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</si>
  <si>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</si>
  <si>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</si>
  <si>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</si>
  <si>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</si>
  <si>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</si>
  <si>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</si>
  <si>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</si>
  <si>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</si>
  <si>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</si>
  <si>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</si>
  <si>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</si>
  <si>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</si>
  <si>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</si>
  <si>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</si>
  <si>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</si>
  <si>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</si>
  <si>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</si>
  <si>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</si>
  <si>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</si>
  <si>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</si>
  <si>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</si>
  <si>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</si>
  <si>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</si>
  <si>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</si>
  <si>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</si>
  <si>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</si>
  <si>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</si>
  <si>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</si>
  <si>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</si>
  <si>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</si>
  <si>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</si>
  <si>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</si>
  <si>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</si>
  <si>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</si>
  <si>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</si>
  <si>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</si>
  <si>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</si>
  <si>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</si>
  <si>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</si>
  <si>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</si>
  <si>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</si>
  <si>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</si>
  <si>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</si>
  <si>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</si>
  <si>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</si>
  <si>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</si>
  <si>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</si>
  <si>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</si>
  <si>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</si>
  <si>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</si>
  <si>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</si>
  <si>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</si>
  <si>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</si>
  <si>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</si>
  <si>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</si>
  <si>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</si>
  <si>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</si>
  <si>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</si>
  <si>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</si>
  <si>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</si>
  <si>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</si>
  <si>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</si>
  <si>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</si>
  <si>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</si>
  <si>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</si>
  <si>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</si>
  <si>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</si>
  <si>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</si>
  <si>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</si>
  <si>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</si>
  <si>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</si>
  <si>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</si>
  <si>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</si>
  <si>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</si>
  <si>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</si>
  <si>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</si>
  <si>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</si>
  <si>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</si>
  <si>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</si>
  <si>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</si>
  <si>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</si>
  <si>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</si>
  <si>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</si>
  <si>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</si>
  <si>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</si>
  <si>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</si>
  <si>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</si>
  <si>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</si>
  <si>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</si>
  <si>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</si>
  <si>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</si>
  <si>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</si>
  <si>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</si>
  <si>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</si>
  <si>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</si>
  <si>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</si>
  <si>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</si>
  <si>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</si>
  <si>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</si>
  <si>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</si>
  <si>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</si>
  <si>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</si>
  <si>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</si>
  <si>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</si>
  <si>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</si>
  <si>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</si>
  <si>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</si>
  <si>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</si>
  <si>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</si>
  <si>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</si>
  <si>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</si>
  <si>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</si>
  <si>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</si>
  <si>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</si>
  <si>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</si>
  <si>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</si>
  <si>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</si>
  <si>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</si>
  <si>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</si>
  <si>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</si>
  <si>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</si>
  <si>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</si>
  <si>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</si>
  <si>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</si>
  <si>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</si>
  <si>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</si>
  <si>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</si>
  <si>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</si>
  <si>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</si>
  <si>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</si>
  <si>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</si>
  <si>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</si>
  <si>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</si>
  <si>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</si>
  <si>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</si>
  <si>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</si>
  <si>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</si>
  <si>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</si>
  <si>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</si>
  <si>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</si>
  <si>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</si>
  <si>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</si>
  <si>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</si>
  <si>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</si>
  <si>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</si>
  <si>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</si>
  <si>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</si>
  <si>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</si>
  <si>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</si>
  <si>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</si>
  <si>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</si>
  <si>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</si>
  <si>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</si>
  <si>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</si>
  <si>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</si>
  <si>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</si>
  <si>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</si>
  <si>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</si>
  <si>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</si>
  <si>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</si>
  <si>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</si>
  <si>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</si>
  <si>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</si>
  <si>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</si>
  <si>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</si>
  <si>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</si>
  <si>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</si>
  <si>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</si>
  <si>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</si>
  <si>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</si>
  <si>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</si>
  <si>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</si>
  <si>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</si>
  <si>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</si>
  <si>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</si>
  <si>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</si>
  <si>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</si>
  <si>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</si>
  <si>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</si>
  <si>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</si>
  <si>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</si>
  <si>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</si>
  <si>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</si>
  <si>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</si>
  <si>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</si>
  <si>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</si>
  <si>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</si>
  <si>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</si>
  <si>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</si>
  <si>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</si>
  <si>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</si>
  <si>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</si>
  <si>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</si>
  <si>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</si>
  <si>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</si>
  <si>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</si>
  <si>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</si>
  <si>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</si>
  <si>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</si>
  <si>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</si>
  <si>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</si>
  <si>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</si>
  <si>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</si>
  <si>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</si>
  <si>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</si>
  <si>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</si>
  <si>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</si>
  <si>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</si>
  <si>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</si>
  <si>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</si>
  <si>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</si>
  <si>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</si>
  <si>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</si>
  <si>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</si>
  <si>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</si>
  <si>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</si>
  <si>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</si>
  <si>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</si>
  <si>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</si>
  <si>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</si>
  <si>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</si>
  <si>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</si>
  <si>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</si>
  <si>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</si>
  <si>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</si>
  <si>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</si>
  <si>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</si>
  <si>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</si>
  <si>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</si>
  <si>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</si>
  <si>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</si>
  <si>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</si>
  <si>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</si>
  <si>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</si>
  <si>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</si>
  <si>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</si>
  <si>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</si>
  <si>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</si>
  <si>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</si>
  <si>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</si>
  <si>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</si>
  <si>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</si>
  <si>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</si>
  <si>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</si>
  <si>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</si>
  <si>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</si>
  <si>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</si>
  <si>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</si>
  <si>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</si>
  <si>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</si>
  <si>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</si>
  <si>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</si>
  <si>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</si>
  <si>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</si>
  <si>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</si>
  <si>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</si>
  <si>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</si>
  <si>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</si>
  <si>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</si>
  <si>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</si>
  <si>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</si>
  <si>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</si>
  <si>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</si>
  <si>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</si>
  <si>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</si>
  <si>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</si>
  <si>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</si>
  <si>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</si>
  <si>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</si>
  <si>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</si>
  <si>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</si>
  <si>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</si>
  <si>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</si>
  <si>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</si>
  <si>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</si>
  <si>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</si>
  <si>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</si>
  <si>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</si>
  <si>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</si>
  <si>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</si>
  <si>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</si>
  <si>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</si>
  <si>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</si>
  <si>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</si>
  <si>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</si>
  <si>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</si>
  <si>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</si>
  <si>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</si>
  <si>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</si>
  <si>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</si>
  <si>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</si>
  <si>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</si>
  <si>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</si>
  <si>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</si>
  <si>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</si>
  <si>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</si>
  <si>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</si>
  <si>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</si>
  <si>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</si>
  <si>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</si>
  <si>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</si>
  <si>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</si>
  <si>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</si>
  <si>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</si>
  <si>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</si>
  <si>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</si>
  <si>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</si>
  <si>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</si>
  <si>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</si>
  <si>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</si>
  <si>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</si>
  <si>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</si>
  <si>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</si>
  <si>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</si>
  <si>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</si>
  <si>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</si>
  <si>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</si>
  <si>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</si>
  <si>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</si>
  <si>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</si>
  <si>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</si>
  <si>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</si>
  <si>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</si>
  <si>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</si>
  <si>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</si>
  <si>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</si>
  <si>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</si>
  <si>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</si>
  <si>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</si>
  <si>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</si>
  <si>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</si>
  <si>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</si>
  <si>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</si>
  <si>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</si>
  <si>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</si>
  <si>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</si>
  <si>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</si>
  <si>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</si>
  <si>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</si>
  <si>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</si>
  <si>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</si>
  <si>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</si>
  <si>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</si>
  <si>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</si>
  <si>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</si>
  <si>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</si>
  <si>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</si>
  <si>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</si>
  <si>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</si>
  <si>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</si>
  <si>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</si>
  <si>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</si>
  <si>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</si>
  <si>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</si>
  <si>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</si>
  <si>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</si>
  <si>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</si>
  <si>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</si>
  <si>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</si>
  <si>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</si>
  <si>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</si>
  <si>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</si>
  <si>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</si>
  <si>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</si>
  <si>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</si>
  <si>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</si>
  <si>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</si>
  <si>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</si>
  <si>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</si>
  <si>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</si>
  <si>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</si>
  <si>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</si>
  <si>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</si>
  <si>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</si>
  <si>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</si>
  <si>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</si>
  <si>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</si>
  <si>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</si>
  <si>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</si>
  <si>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</si>
  <si>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</si>
  <si>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</si>
  <si>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</si>
  <si>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</si>
  <si>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</si>
  <si>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</si>
  <si>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</si>
  <si>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</si>
  <si>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</si>
  <si>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</si>
  <si>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</si>
  <si>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</si>
  <si>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</si>
  <si>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</si>
  <si>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</si>
  <si>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</si>
  <si>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</si>
  <si>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</si>
  <si>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</si>
  <si>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</si>
  <si>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</si>
  <si>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</si>
  <si>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</si>
  <si>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</si>
  <si>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</si>
  <si>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</si>
  <si>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</si>
  <si>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</si>
  <si>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</si>
  <si>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</si>
  <si>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</si>
  <si>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</si>
  <si>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</si>
  <si>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</si>
  <si>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</si>
  <si>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</si>
  <si>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</si>
  <si>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</si>
  <si>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</si>
  <si>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</si>
  <si>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</si>
  <si>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</si>
  <si>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</si>
  <si>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</si>
  <si>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</si>
  <si>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</si>
  <si>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</si>
  <si>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</si>
  <si>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</si>
  <si>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</si>
  <si>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</si>
  <si>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</si>
  <si>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</si>
  <si>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</si>
  <si>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</si>
  <si>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</si>
  <si>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</si>
  <si>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</si>
  <si>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</si>
  <si>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</si>
  <si>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</si>
  <si>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</si>
  <si>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</si>
  <si>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</si>
  <si>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</si>
  <si>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</si>
  <si>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</si>
  <si>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</si>
  <si>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</si>
  <si>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</si>
  <si>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</si>
  <si>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</si>
  <si>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</si>
  <si>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</si>
  <si>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</si>
  <si>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</si>
  <si>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</si>
  <si>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</si>
  <si>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</si>
  <si>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</si>
  <si>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</si>
  <si>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</si>
  <si>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</si>
  <si>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</si>
  <si>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</si>
  <si>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</si>
  <si>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</si>
  <si>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</si>
  <si>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</si>
  <si>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</si>
  <si>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</si>
  <si>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</si>
  <si>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</si>
  <si>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</si>
  <si>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</si>
  <si>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</si>
  <si>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</si>
  <si>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</si>
  <si>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</si>
  <si>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</si>
  <si>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</si>
  <si>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</si>
  <si>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</si>
  <si>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</si>
  <si>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</si>
  <si>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</si>
  <si>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</si>
  <si>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</si>
  <si>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</si>
  <si>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</si>
  <si>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</si>
  <si>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</si>
  <si>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</si>
  <si>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</si>
  <si>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</si>
  <si>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</si>
  <si>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</si>
  <si>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</si>
  <si>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</si>
  <si>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</si>
  <si>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</si>
  <si>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</si>
  <si>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</si>
  <si>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</si>
  <si>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</si>
  <si>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</si>
  <si>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</si>
  <si>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</si>
  <si>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</si>
  <si>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</si>
  <si>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</si>
  <si>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</si>
  <si>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</si>
  <si>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</si>
  <si>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</si>
  <si>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</si>
  <si>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</si>
  <si>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</si>
  <si>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</si>
  <si>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</si>
  <si>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</si>
  <si>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</si>
  <si>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</si>
  <si>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</si>
  <si>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</si>
  <si>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</si>
  <si>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</si>
  <si>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</si>
  <si>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</si>
  <si>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</si>
  <si>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</si>
  <si>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</si>
  <si>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</si>
  <si>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</si>
  <si>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</si>
  <si>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</si>
  <si>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</si>
  <si>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</si>
  <si>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</si>
  <si>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</si>
  <si>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</si>
  <si>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</si>
  <si>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</si>
  <si>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</si>
  <si>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</si>
  <si>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</si>
  <si>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</si>
  <si>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</si>
  <si>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</si>
  <si>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</si>
  <si>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</si>
  <si>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</si>
  <si>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</si>
  <si>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</si>
  <si>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</si>
  <si>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</si>
  <si>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</si>
  <si>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</si>
  <si>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</si>
  <si>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</si>
  <si>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</si>
  <si>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</si>
  <si>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</si>
  <si>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</si>
  <si>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</si>
  <si>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</si>
  <si>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</si>
  <si>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</si>
  <si>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</si>
  <si>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</si>
  <si>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</si>
  <si>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</si>
  <si>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</si>
  <si>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</si>
  <si>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</si>
  <si>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</si>
  <si>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</si>
  <si>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</si>
  <si>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</si>
  <si>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</si>
  <si>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</si>
  <si>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</si>
  <si>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</si>
  <si>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</si>
  <si>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</si>
  <si>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</si>
  <si>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</si>
  <si>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</si>
  <si>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</si>
  <si>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</si>
  <si>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</si>
  <si>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</si>
  <si>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</si>
  <si>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</si>
  <si>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</si>
  <si>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</si>
  <si>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</si>
  <si>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</si>
  <si>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</si>
  <si>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</si>
  <si>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</si>
  <si>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</si>
  <si>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</si>
  <si>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</si>
  <si>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</si>
  <si>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</si>
  <si>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</si>
  <si>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</si>
  <si>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</si>
  <si>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</si>
  <si>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</si>
  <si>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</si>
  <si>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</si>
  <si>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</si>
  <si>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</si>
  <si>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</si>
  <si>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</si>
  <si>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</si>
  <si>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</si>
  <si>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</si>
  <si>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</si>
  <si>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</si>
  <si>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</si>
  <si>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</si>
  <si>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</si>
  <si>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</si>
  <si>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</si>
  <si>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</si>
  <si>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</si>
  <si>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</si>
  <si>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</si>
  <si>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</si>
  <si>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</si>
  <si>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</si>
  <si>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</si>
  <si>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</si>
  <si>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</si>
  <si>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</si>
  <si>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</si>
  <si>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</si>
  <si>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</si>
  <si>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</si>
  <si>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</si>
  <si>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</si>
  <si>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</si>
  <si>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</si>
  <si>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</si>
  <si>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</si>
  <si>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</si>
  <si>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</si>
  <si>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</si>
  <si>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</si>
  <si>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</si>
  <si>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</si>
  <si>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</si>
  <si>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</si>
  <si>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</si>
  <si>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</si>
  <si>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</si>
  <si>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</si>
  <si>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</si>
  <si>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</si>
  <si>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</si>
  <si>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</si>
  <si>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</si>
  <si>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</si>
  <si>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</si>
  <si>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</si>
  <si>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</si>
  <si>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</si>
  <si>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</si>
  <si>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</si>
  <si>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</si>
  <si>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</si>
  <si>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</si>
  <si>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</si>
  <si>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</si>
  <si>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</si>
  <si>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</si>
  <si>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</si>
  <si>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</si>
  <si>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</si>
  <si>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</si>
  <si>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</si>
  <si>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</si>
  <si>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</si>
  <si>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</si>
  <si>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</si>
  <si>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</si>
  <si>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</si>
  <si>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</si>
  <si>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</si>
  <si>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</si>
  <si>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</si>
  <si>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</si>
  <si>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</si>
  <si>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</si>
  <si>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</si>
  <si>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</si>
  <si>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</si>
  <si>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</si>
  <si>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</si>
  <si>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</si>
  <si>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</si>
  <si>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</si>
  <si>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</si>
  <si>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</si>
  <si>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</si>
  <si>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</si>
  <si>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</si>
  <si>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</si>
  <si>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</si>
  <si>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</si>
  <si>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</si>
  <si>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</si>
  <si>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</si>
  <si>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</si>
  <si>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</si>
  <si>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</si>
  <si>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</si>
  <si>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</si>
  <si>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</si>
  <si>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</si>
  <si>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</si>
  <si>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</si>
  <si>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</si>
  <si>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</si>
  <si>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</si>
  <si>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</si>
  <si>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</si>
  <si>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</si>
  <si>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</si>
  <si>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</si>
  <si>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</si>
  <si>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</si>
  <si>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</si>
  <si>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</si>
  <si>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</si>
  <si>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</si>
  <si>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</si>
  <si>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</si>
  <si>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</si>
  <si>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</si>
  <si>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</si>
  <si>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</si>
  <si>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</si>
  <si>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</si>
  <si>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</si>
  <si>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</si>
  <si>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</si>
  <si>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</si>
  <si>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</si>
  <si>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</si>
  <si>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</si>
  <si>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</si>
  <si>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</si>
  <si>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</si>
  <si>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</si>
  <si>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</si>
  <si>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</si>
  <si>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</si>
  <si>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</si>
  <si>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</si>
  <si>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</si>
  <si>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</si>
  <si>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</si>
  <si>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</si>
  <si>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</si>
  <si>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</si>
  <si>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</si>
  <si>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</si>
  <si>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</si>
  <si>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</si>
  <si>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</si>
  <si>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</si>
  <si>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</si>
  <si>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</si>
  <si>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</si>
  <si>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</si>
  <si>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</si>
  <si>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</si>
  <si>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</si>
  <si>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</si>
  <si>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</si>
  <si>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</si>
  <si>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</si>
  <si>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</si>
  <si>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</si>
  <si>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</si>
  <si>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</si>
  <si>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</si>
  <si>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</si>
  <si>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</si>
  <si>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</si>
  <si>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</si>
  <si>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</si>
  <si>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</si>
  <si>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</si>
  <si>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</si>
  <si>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</si>
  <si>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</si>
  <si>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</si>
  <si>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</si>
  <si>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</si>
  <si>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</si>
  <si>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</si>
  <si>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</si>
  <si>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</si>
  <si>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</si>
  <si>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</si>
  <si>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</si>
  <si>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</si>
  <si>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</si>
  <si>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</si>
  <si>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</si>
  <si>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</si>
  <si>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</si>
  <si>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</si>
  <si>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</si>
  <si>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</si>
  <si>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</si>
  <si>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</si>
  <si>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</si>
  <si>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</si>
  <si>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</si>
  <si>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</si>
  <si>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</si>
  <si>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</si>
  <si>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</si>
  <si>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</si>
  <si>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</si>
  <si>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</si>
  <si>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</si>
  <si>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</si>
  <si>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</si>
  <si>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</si>
  <si>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</si>
  <si>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</si>
  <si>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</si>
  <si>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</si>
  <si>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</si>
  <si>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</si>
  <si>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</si>
  <si>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</si>
  <si>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</si>
  <si>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</si>
  <si>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</si>
  <si>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</si>
  <si>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</si>
  <si>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</si>
  <si>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</si>
  <si>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</si>
  <si>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</si>
  <si>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</si>
  <si>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</si>
  <si>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</si>
  <si>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</si>
  <si>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</si>
  <si>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</si>
  <si>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</si>
  <si>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</si>
  <si>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</si>
  <si>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</si>
  <si>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</si>
  <si>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</si>
  <si>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</si>
  <si>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</si>
  <si>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</si>
  <si>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</si>
  <si>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</si>
  <si>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</si>
  <si>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</si>
  <si>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</si>
  <si>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</si>
  <si>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</si>
  <si>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</si>
  <si>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</si>
  <si>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</si>
  <si>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</si>
  <si>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</si>
  <si>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</si>
  <si>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</si>
  <si>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</si>
  <si>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</si>
  <si>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</si>
  <si>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</si>
  <si>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</si>
  <si>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</si>
  <si>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</si>
  <si>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</si>
  <si>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</si>
  <si>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</si>
  <si>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</si>
  <si>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</si>
  <si>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</si>
  <si>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</si>
  <si>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</si>
  <si>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</si>
  <si>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</si>
  <si>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</si>
  <si>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</si>
  <si>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</si>
  <si>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</si>
  <si>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</si>
  <si>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</si>
  <si>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</si>
  <si>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</si>
  <si>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</si>
  <si>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</si>
  <si>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</si>
  <si>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</si>
  <si>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</si>
  <si>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</si>
  <si>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</si>
  <si>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</si>
  <si>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</si>
  <si>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</si>
  <si>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</si>
  <si>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</si>
  <si>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</si>
  <si>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</si>
  <si>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</si>
  <si>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</si>
  <si>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</si>
  <si>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</si>
  <si>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</si>
  <si>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</si>
  <si>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</si>
  <si>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</si>
  <si>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</si>
  <si>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</si>
  <si>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</si>
  <si>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</si>
  <si>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</si>
  <si>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</si>
  <si>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</si>
  <si>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</si>
  <si>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</si>
  <si>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</si>
  <si>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</si>
  <si>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</si>
  <si>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</si>
  <si>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</si>
  <si>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</si>
  <si>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</si>
  <si>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</si>
  <si>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</si>
  <si>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</si>
  <si>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</si>
  <si>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</si>
  <si>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</si>
  <si>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</si>
  <si>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</si>
  <si>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</si>
  <si>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</si>
  <si>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</si>
  <si>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</si>
  <si>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</si>
  <si>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</si>
  <si>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</si>
  <si>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</si>
  <si>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</si>
  <si>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</si>
  <si>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</si>
  <si>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</si>
  <si>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</si>
  <si>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</si>
  <si>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</si>
  <si>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</si>
  <si>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</si>
  <si>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</si>
  <si>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</si>
  <si>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</si>
  <si>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</si>
  <si>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</si>
  <si>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</si>
  <si>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</si>
  <si>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</si>
  <si>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</si>
  <si>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</si>
  <si>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</si>
  <si>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</si>
  <si>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</si>
  <si>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</si>
  <si>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</si>
  <si>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</si>
  <si>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</si>
  <si>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</si>
  <si>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</si>
  <si>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</si>
  <si>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</si>
  <si>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</si>
  <si>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</si>
  <si>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</si>
  <si>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</si>
  <si>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</si>
  <si>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</si>
  <si>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</si>
  <si>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</si>
  <si>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</si>
  <si>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</si>
  <si>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</si>
  <si>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</si>
  <si>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</si>
  <si>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</si>
  <si>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</si>
  <si>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</si>
  <si>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</si>
  <si>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</si>
  <si>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</si>
  <si>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</si>
  <si>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</si>
  <si>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</si>
  <si>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</si>
  <si>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</si>
  <si>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</si>
  <si>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</si>
  <si>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</si>
  <si>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</si>
  <si>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</si>
  <si>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</si>
  <si>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</si>
  <si>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</si>
  <si>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</si>
  <si>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</si>
  <si>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</si>
  <si>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</si>
  <si>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</si>
  <si>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</si>
  <si>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</si>
  <si>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</si>
  <si>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</si>
  <si>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</si>
  <si>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</si>
  <si>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</si>
  <si>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</si>
  <si>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</si>
  <si>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</si>
  <si>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</si>
  <si>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</si>
  <si>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</si>
  <si>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</si>
  <si>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</si>
  <si>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</si>
  <si>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</si>
  <si>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</si>
  <si>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</si>
  <si>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</si>
  <si>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</si>
  <si>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</si>
  <si>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</si>
  <si>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</si>
  <si>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</si>
  <si>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</si>
  <si>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</si>
  <si>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</si>
  <si>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</si>
  <si>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</si>
  <si>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</si>
  <si>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</si>
  <si>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</si>
  <si>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</si>
  <si>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</si>
  <si>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</si>
  <si>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</si>
  <si>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</si>
  <si>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</si>
  <si>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</si>
  <si>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</si>
  <si>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</si>
  <si>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</si>
  <si>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</si>
  <si>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</si>
  <si>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</si>
  <si>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</si>
  <si>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</si>
  <si>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</si>
  <si>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</si>
  <si>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</si>
  <si>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</si>
  <si>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</si>
  <si>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</si>
  <si>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</si>
  <si>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</si>
  <si>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</si>
  <si>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</si>
  <si>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</si>
  <si>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</si>
  <si>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</si>
  <si>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</si>
  <si>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</si>
  <si>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</si>
  <si>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</si>
  <si>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</si>
  <si>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</si>
  <si>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</si>
  <si>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</si>
  <si>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</si>
  <si>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</si>
  <si>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</si>
  <si>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</si>
  <si>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</si>
  <si>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</si>
  <si>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</si>
  <si>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</si>
  <si>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</si>
  <si>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</si>
  <si>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</si>
  <si>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</si>
  <si>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</si>
  <si>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</si>
  <si>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</si>
  <si>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</si>
  <si>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</si>
  <si>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</si>
  <si>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</si>
  <si>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</si>
  <si>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</si>
  <si>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</si>
  <si>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</si>
  <si>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</si>
  <si>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</si>
  <si>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</si>
  <si>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</si>
  <si>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</si>
  <si>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</si>
  <si>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</si>
  <si>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</si>
  <si>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</si>
  <si>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</si>
  <si>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</si>
  <si>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</si>
  <si>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</si>
  <si>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</si>
  <si>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</si>
  <si>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</si>
  <si>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</si>
  <si>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</si>
  <si>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</si>
  <si>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</si>
  <si>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</si>
  <si>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</si>
  <si>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</si>
  <si>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</si>
  <si>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</si>
  <si>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</si>
  <si>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</si>
  <si>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</si>
  <si>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</si>
  <si>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</si>
  <si>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</si>
  <si>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</si>
  <si>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</si>
  <si>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</si>
  <si>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</si>
  <si>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</si>
  <si>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</si>
  <si>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</si>
  <si>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</si>
  <si>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</si>
  <si>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</si>
  <si>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</si>
  <si>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</si>
  <si>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</si>
  <si>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</si>
  <si>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</si>
  <si>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</si>
  <si>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</si>
  <si>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</si>
  <si>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</si>
  <si>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</si>
  <si>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</si>
  <si>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</si>
  <si>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</si>
  <si>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</si>
  <si>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</si>
  <si>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</si>
  <si>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</si>
  <si>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</si>
  <si>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</si>
  <si>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</si>
  <si>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</si>
  <si>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</si>
  <si>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</si>
  <si>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</si>
  <si>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</si>
  <si>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</si>
  <si>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</si>
  <si>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</si>
  <si>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</si>
  <si>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</si>
  <si>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</si>
  <si>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</si>
  <si>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</si>
  <si>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</si>
  <si>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</si>
  <si>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</si>
  <si>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</si>
  <si>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</si>
  <si>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</si>
  <si>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</si>
  <si>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</si>
  <si>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</si>
  <si>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</si>
  <si>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</si>
  <si>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</si>
  <si>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</si>
  <si>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</si>
  <si>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</si>
  <si>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</si>
  <si>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</si>
  <si>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</si>
  <si>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</si>
  <si>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</si>
  <si>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</si>
  <si>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</si>
  <si>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</si>
  <si>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</si>
  <si>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</si>
  <si>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</si>
  <si>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</si>
  <si>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</si>
  <si>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</si>
  <si>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</si>
  <si>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</si>
  <si>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</si>
  <si>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</si>
  <si>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</si>
  <si>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</si>
  <si>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</si>
  <si>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</si>
  <si>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</si>
  <si>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</si>
  <si>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</si>
  <si>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</si>
  <si>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</si>
  <si>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</si>
  <si>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</si>
  <si>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</si>
  <si>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</si>
  <si>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</si>
  <si>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</si>
  <si>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</si>
  <si>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</si>
  <si>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</si>
  <si>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</si>
  <si>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</si>
  <si>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</si>
  <si>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</si>
  <si>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</si>
  <si>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</si>
  <si>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</si>
  <si>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</si>
  <si>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</si>
  <si>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</si>
  <si>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</si>
  <si>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</si>
  <si>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</si>
  <si>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</si>
  <si>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</si>
  <si>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</si>
  <si>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</si>
  <si>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</si>
  <si>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</si>
  <si>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</si>
  <si>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</si>
  <si>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</si>
  <si>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</si>
  <si>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</si>
  <si>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</si>
  <si>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</si>
  <si>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</si>
  <si>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</si>
  <si>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</si>
  <si>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</si>
  <si>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</si>
  <si>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</si>
  <si>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</si>
  <si>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</si>
  <si>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</si>
  <si>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</si>
  <si>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</si>
  <si>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</si>
  <si>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</si>
  <si>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</si>
  <si>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</si>
  <si>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</si>
  <si>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</si>
  <si>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</si>
  <si>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</si>
  <si>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</si>
  <si>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</si>
  <si>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</si>
  <si>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</si>
  <si>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</si>
  <si>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</si>
  <si>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</si>
  <si>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</si>
  <si>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</si>
  <si>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</si>
  <si>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</si>
  <si>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</si>
  <si>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</si>
  <si>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</si>
  <si>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</si>
  <si>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</si>
  <si>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</si>
  <si>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</si>
  <si>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</si>
  <si>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</si>
  <si>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</si>
  <si>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</si>
  <si>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</si>
  <si>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</si>
  <si>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</si>
  <si>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</si>
  <si>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</si>
  <si>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</si>
  <si>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</si>
  <si>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</si>
  <si>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</si>
  <si>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</si>
  <si>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</si>
  <si>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</si>
  <si>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</si>
  <si>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</si>
  <si>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</si>
  <si>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</si>
  <si>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</si>
  <si>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</si>
  <si>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</si>
  <si>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</si>
  <si>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</si>
  <si>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</si>
  <si>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</si>
  <si>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</si>
  <si>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</si>
  <si>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</si>
  <si>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</si>
  <si>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</si>
  <si>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</si>
  <si>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</si>
  <si>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</si>
  <si>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</si>
  <si>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</si>
  <si>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</si>
  <si>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</si>
  <si>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</si>
  <si>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</si>
  <si>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</si>
  <si>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</si>
  <si>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</si>
  <si>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</si>
  <si>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</si>
  <si>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</si>
  <si>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</si>
  <si>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</si>
  <si>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</si>
  <si>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</si>
  <si>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</si>
  <si>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</si>
  <si>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</si>
  <si>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</si>
  <si>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</si>
  <si>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</si>
  <si>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</si>
  <si>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</si>
  <si>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</si>
  <si>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</si>
  <si>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</si>
  <si>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</si>
  <si>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</si>
  <si>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</si>
  <si>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</si>
  <si>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</si>
  <si>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</si>
  <si>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</si>
  <si>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</si>
  <si>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</si>
  <si>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</si>
  <si>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</si>
  <si>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</si>
  <si>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</si>
  <si>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</si>
  <si>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</si>
  <si>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</si>
  <si>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</si>
  <si>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</si>
  <si>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</si>
  <si>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</si>
  <si>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</si>
  <si>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</si>
  <si>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</si>
  <si>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</si>
  <si>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</si>
  <si>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</si>
  <si>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</si>
  <si>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</si>
  <si>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</si>
  <si>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</si>
  <si>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</si>
  <si>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</si>
  <si>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</si>
  <si>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</si>
  <si>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</si>
  <si>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</si>
  <si>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</si>
  <si>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</si>
  <si>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</si>
  <si>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</si>
  <si>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</si>
  <si>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</si>
  <si>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</si>
  <si>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</si>
  <si>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</si>
  <si>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</si>
  <si>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</si>
  <si>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</si>
  <si>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</si>
  <si>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</si>
  <si>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</si>
  <si>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</si>
  <si>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</si>
  <si>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</si>
  <si>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</si>
  <si>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</si>
  <si>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</si>
  <si>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</si>
  <si>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</si>
  <si>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</si>
  <si>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</si>
  <si>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</si>
  <si>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</si>
  <si>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</si>
  <si>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</si>
  <si>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</si>
  <si>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</si>
  <si>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</si>
  <si>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</si>
  <si>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</si>
  <si>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</si>
  <si>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</si>
  <si>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</si>
  <si>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</si>
  <si>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</si>
  <si>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</si>
  <si>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</si>
  <si>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</si>
  <si>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</si>
  <si>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</si>
  <si>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</si>
  <si>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</si>
  <si>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</si>
  <si>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</si>
  <si>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</si>
  <si>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</si>
  <si>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</si>
  <si>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</si>
  <si>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</si>
  <si>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</si>
  <si>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</si>
  <si>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</si>
  <si>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</si>
  <si>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</si>
  <si>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</si>
  <si>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</si>
  <si>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</si>
  <si>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</si>
  <si>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</si>
  <si>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</si>
  <si>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</si>
  <si>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</si>
  <si>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</si>
  <si>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</si>
  <si>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</si>
  <si>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</si>
  <si>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</si>
  <si>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</si>
  <si>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</si>
  <si>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</si>
  <si>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</si>
  <si>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</si>
  <si>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</si>
  <si>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</si>
  <si>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</si>
  <si>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</si>
  <si>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</si>
  <si>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</si>
  <si>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</si>
  <si>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</si>
  <si>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</si>
  <si>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</si>
  <si>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</si>
  <si>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</si>
  <si>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</si>
  <si>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</si>
  <si>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</si>
  <si>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</si>
  <si>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</si>
  <si>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</si>
  <si>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</si>
  <si>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</si>
  <si>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</si>
  <si>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</si>
  <si>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</si>
  <si>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</si>
  <si>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</si>
  <si>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</si>
  <si>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</si>
  <si>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</si>
  <si>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</si>
  <si>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</si>
  <si>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</si>
  <si>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</si>
  <si>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</si>
  <si>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</si>
  <si>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</si>
  <si>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</si>
  <si>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</si>
  <si>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</si>
  <si>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</si>
  <si>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</si>
  <si>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</si>
  <si>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</si>
  <si>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</si>
  <si>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</si>
  <si>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</si>
  <si>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</si>
  <si>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</si>
  <si>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</si>
  <si>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</si>
  <si>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</si>
  <si>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</si>
  <si>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</si>
  <si>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</si>
  <si>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</si>
  <si>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</si>
  <si>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</si>
  <si>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</si>
  <si>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</si>
  <si>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</si>
  <si>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</si>
  <si>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</si>
  <si>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</si>
  <si>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</si>
  <si>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</si>
  <si>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</si>
  <si>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</si>
  <si>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</si>
  <si>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</si>
  <si>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</si>
  <si>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</si>
  <si>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</si>
  <si>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</si>
  <si>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</si>
  <si>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</si>
  <si>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</si>
  <si>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</si>
  <si>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</si>
  <si>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</si>
  <si>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</si>
  <si>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</si>
  <si>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</si>
  <si>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</si>
  <si>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</si>
  <si>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</si>
  <si>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</si>
  <si>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</si>
  <si>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</si>
  <si>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</si>
  <si>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</si>
  <si>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</si>
  <si>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</si>
  <si>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</si>
  <si>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</si>
  <si>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</si>
  <si>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</si>
  <si>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</si>
  <si>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</si>
  <si>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</si>
  <si>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</si>
  <si>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</si>
  <si>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</si>
  <si>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</si>
  <si>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</si>
  <si>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</si>
  <si>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</si>
  <si>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</si>
  <si>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</si>
  <si>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</si>
  <si>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</si>
  <si>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</si>
  <si>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</si>
  <si>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</si>
  <si>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</si>
  <si>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</si>
  <si>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</si>
  <si>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</si>
  <si>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</si>
  <si>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</si>
  <si>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</si>
  <si>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</si>
  <si>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</si>
  <si>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</si>
  <si>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</si>
  <si>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</si>
  <si>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</si>
  <si>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</si>
  <si>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</si>
  <si>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</si>
  <si>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</si>
  <si>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</si>
  <si>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</si>
  <si>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</si>
  <si>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</si>
  <si>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</si>
  <si>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</si>
  <si>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</si>
  <si>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</si>
  <si>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</si>
  <si>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</si>
  <si>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</si>
  <si>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</si>
  <si>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</si>
  <si>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</si>
  <si>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</si>
  <si>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</si>
  <si>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</si>
  <si>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</si>
  <si>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</si>
  <si>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</si>
  <si>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</si>
  <si>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</si>
  <si>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</si>
  <si>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</si>
  <si>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</si>
  <si>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</si>
  <si>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</si>
  <si>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</si>
  <si>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</si>
  <si>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</si>
  <si>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</si>
  <si>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</si>
  <si>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</si>
  <si>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</si>
  <si>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</si>
  <si>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</si>
  <si>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</si>
  <si>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</si>
  <si>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</si>
  <si>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</si>
  <si>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</si>
  <si>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</si>
  <si>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</si>
  <si>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</si>
  <si>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</si>
  <si>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</si>
  <si>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</si>
  <si>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</si>
  <si>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</si>
  <si>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</si>
  <si>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</si>
  <si>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</si>
  <si>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</si>
  <si>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</si>
  <si>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</si>
  <si>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</si>
  <si>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</si>
  <si>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</si>
  <si>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</si>
  <si>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</si>
  <si>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</si>
  <si>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</si>
  <si>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</si>
  <si>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</si>
  <si>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</si>
  <si>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</si>
  <si>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</si>
  <si>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</si>
  <si>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</si>
  <si>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</si>
  <si>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</si>
  <si>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</si>
  <si>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</si>
  <si>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</si>
  <si>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</si>
  <si>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</si>
  <si>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</si>
  <si>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</si>
  <si>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</si>
  <si>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</si>
  <si>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</si>
  <si>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</si>
  <si>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</si>
  <si>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</si>
  <si>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</si>
  <si>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</si>
  <si>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</si>
  <si>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</si>
  <si>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</si>
  <si>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</si>
  <si>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</si>
  <si>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</si>
  <si>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</si>
  <si>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</si>
  <si>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</si>
  <si>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</si>
  <si>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</si>
  <si>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</si>
  <si>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</si>
  <si>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</si>
  <si>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</si>
  <si>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</si>
  <si>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</si>
  <si>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</si>
  <si>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</si>
  <si>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</si>
  <si>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</si>
  <si>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</si>
  <si>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</si>
  <si>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</si>
  <si>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</si>
  <si>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</si>
  <si>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</si>
  <si>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</si>
  <si>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</si>
  <si>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</si>
  <si>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</si>
  <si>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</si>
  <si>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</si>
  <si>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</si>
  <si>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</si>
  <si>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</si>
  <si>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</si>
  <si>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</si>
  <si>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</si>
  <si>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</si>
  <si>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</si>
  <si>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</si>
  <si>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</si>
  <si>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</si>
  <si>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</si>
  <si>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</si>
  <si>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</si>
  <si>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</si>
  <si>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</si>
  <si>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</si>
  <si>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</si>
  <si>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</si>
  <si>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</si>
  <si>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</si>
  <si>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</si>
  <si>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</si>
  <si>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</si>
  <si>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</si>
  <si>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</si>
  <si>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</si>
  <si>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</si>
  <si>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</si>
  <si>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</si>
  <si>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</si>
  <si>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</si>
  <si>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</si>
  <si>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</si>
  <si>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</si>
  <si>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</si>
  <si>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</si>
  <si>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</si>
  <si>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</si>
  <si>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</si>
  <si>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</si>
  <si>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</si>
  <si>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</si>
  <si>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</si>
  <si>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</si>
  <si>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</si>
  <si>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</si>
  <si>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</si>
  <si>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</si>
  <si>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</si>
  <si>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</si>
  <si>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</si>
  <si>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</si>
  <si>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</si>
  <si>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</si>
  <si>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</si>
  <si>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</si>
  <si>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</si>
  <si>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</si>
  <si>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</si>
  <si>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</si>
  <si>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</si>
  <si>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</si>
  <si>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</si>
  <si>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</si>
  <si>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</si>
  <si>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</si>
  <si>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</si>
  <si>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</si>
  <si>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</si>
  <si>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</si>
  <si>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</si>
  <si>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</si>
  <si>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</si>
  <si>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</si>
  <si>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</si>
  <si>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</si>
  <si>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</si>
  <si>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</si>
  <si>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</si>
  <si>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</si>
  <si>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</si>
  <si>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</si>
  <si>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</si>
  <si>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</si>
  <si>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</si>
  <si>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</si>
  <si>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</si>
  <si>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</si>
  <si>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</si>
  <si>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</si>
  <si>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</si>
  <si>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</si>
  <si>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</si>
  <si>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</si>
  <si>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</si>
  <si>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</si>
  <si>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</si>
  <si>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</si>
  <si>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</si>
  <si>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</si>
  <si>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</si>
  <si>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</si>
  <si>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</si>
  <si>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</si>
  <si>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</si>
  <si>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</si>
  <si>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</si>
  <si>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</si>
  <si>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</si>
  <si>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</si>
  <si>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</si>
  <si>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</si>
  <si>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</si>
  <si>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</si>
  <si>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</si>
  <si>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</si>
  <si>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</si>
  <si>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</si>
  <si>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</si>
  <si>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</si>
  <si>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</si>
  <si>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</si>
  <si>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</si>
  <si>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</si>
  <si>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</si>
  <si>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</si>
  <si>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</si>
  <si>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</si>
  <si>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</si>
  <si>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</si>
  <si>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</si>
  <si>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</si>
  <si>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</si>
  <si>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</si>
  <si>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</si>
  <si>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</si>
  <si>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</si>
  <si>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</si>
  <si>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</si>
  <si>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</si>
  <si>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</si>
  <si>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</si>
  <si>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</si>
  <si>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</si>
  <si>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</si>
  <si>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</si>
  <si>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</si>
  <si>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</si>
  <si>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</si>
  <si>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</si>
  <si>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</si>
  <si>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</si>
  <si>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</si>
  <si>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</si>
  <si>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</si>
  <si>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</si>
  <si>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</si>
  <si>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</si>
  <si>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</si>
  <si>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</si>
  <si>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</si>
  <si>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</si>
  <si>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</si>
  <si>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</si>
  <si>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</si>
  <si>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</si>
  <si>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</si>
  <si>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</si>
  <si>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</si>
  <si>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</si>
  <si>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</si>
  <si>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</si>
  <si>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</si>
  <si>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</si>
  <si>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</si>
  <si>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</si>
  <si>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</si>
  <si>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</si>
  <si>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</si>
  <si>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</si>
  <si>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</si>
  <si>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</si>
  <si>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</si>
  <si>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</si>
  <si>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</si>
  <si>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</si>
  <si>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</si>
  <si>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</si>
  <si>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</si>
  <si>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</si>
  <si>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</si>
  <si>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</si>
  <si>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</si>
  <si>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</si>
  <si>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</si>
  <si>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</si>
  <si>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</si>
  <si>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</si>
  <si>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</si>
  <si>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</si>
  <si>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</si>
  <si>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</si>
  <si>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</si>
  <si>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</si>
  <si>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</si>
  <si>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</si>
  <si>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</si>
  <si>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</si>
  <si>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</si>
  <si>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</si>
  <si>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</si>
  <si>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</si>
  <si>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</si>
  <si>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</si>
  <si>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</si>
  <si>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</si>
  <si>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</si>
  <si>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</si>
  <si>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</si>
  <si>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</si>
  <si>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</si>
  <si>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</si>
  <si>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</si>
  <si>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</si>
  <si>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</si>
  <si>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</si>
  <si>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</si>
  <si>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</si>
  <si>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</si>
  <si>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</si>
  <si>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</si>
  <si>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</si>
  <si>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</si>
  <si>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</si>
  <si>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</si>
  <si>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</si>
  <si>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</si>
  <si>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</si>
  <si>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</si>
  <si>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</si>
  <si>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</si>
  <si>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</si>
  <si>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</si>
  <si>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</si>
  <si>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</si>
  <si>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</si>
  <si>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</si>
  <si>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</si>
  <si>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</si>
  <si>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</si>
  <si>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</si>
  <si>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</si>
  <si>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</si>
  <si>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</si>
  <si>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</si>
  <si>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</si>
  <si>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</si>
  <si>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</si>
  <si>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</si>
  <si>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</si>
  <si>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</si>
  <si>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</si>
  <si>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</si>
  <si>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</si>
  <si>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</si>
  <si>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</si>
  <si>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</si>
  <si>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</si>
  <si>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</si>
  <si>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</si>
  <si>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</si>
  <si>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</si>
  <si>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</si>
  <si>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</si>
  <si>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</si>
  <si>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</si>
  <si>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</si>
  <si>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</si>
  <si>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</si>
  <si>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</si>
  <si>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</si>
  <si>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</si>
  <si>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</si>
  <si>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</si>
  <si>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</si>
  <si>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</si>
  <si>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</si>
  <si>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</si>
  <si>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</si>
  <si>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</si>
  <si>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</si>
  <si>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</si>
  <si>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</si>
  <si>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</si>
  <si>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</si>
  <si>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</si>
  <si>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</si>
  <si>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</si>
  <si>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</si>
  <si>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</si>
  <si>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</si>
  <si>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</si>
  <si>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</si>
  <si>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</si>
  <si>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</si>
  <si>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</si>
  <si>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</si>
  <si>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</si>
  <si>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</si>
  <si>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</si>
  <si>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</si>
  <si>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</si>
  <si>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</si>
  <si>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</si>
  <si>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</si>
  <si>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</si>
  <si>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</si>
  <si>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</si>
  <si>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</si>
  <si>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</si>
  <si>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</si>
  <si>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</si>
  <si>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</si>
  <si>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</si>
  <si>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</si>
  <si>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</si>
  <si>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</si>
  <si>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</si>
  <si>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</si>
  <si>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</si>
  <si>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</si>
  <si>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</si>
  <si>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</si>
  <si>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</si>
  <si>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</si>
  <si>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</si>
  <si>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</si>
  <si>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</si>
  <si>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</si>
  <si>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</si>
  <si>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</si>
  <si>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</si>
  <si>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</si>
  <si>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</si>
  <si>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</si>
  <si>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</si>
  <si>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</si>
  <si>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</si>
  <si>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</si>
  <si>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</si>
  <si>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</si>
  <si>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</si>
  <si>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</si>
  <si>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</si>
  <si>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</si>
  <si>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</si>
  <si>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</si>
  <si>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</si>
  <si>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</si>
  <si>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</si>
  <si>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</si>
  <si>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</si>
  <si>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</si>
  <si>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</si>
  <si>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</si>
  <si>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</si>
  <si>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</si>
  <si>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</si>
  <si>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</si>
  <si>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</si>
  <si>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</si>
  <si>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</si>
  <si>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</si>
  <si>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</si>
  <si>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</si>
  <si>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</si>
  <si>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</si>
  <si>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</si>
  <si>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</si>
  <si>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</si>
  <si>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</si>
  <si>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</si>
  <si>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</si>
  <si>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</si>
  <si>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</si>
  <si>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</si>
  <si>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</si>
  <si>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</si>
  <si>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</si>
  <si>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</si>
  <si>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</si>
  <si>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</si>
  <si>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</si>
  <si>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</si>
  <si>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</si>
  <si>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</si>
  <si>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</si>
  <si>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</si>
  <si>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</si>
  <si>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</si>
  <si>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</si>
  <si>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</si>
  <si>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</si>
  <si>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</si>
  <si>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</si>
  <si>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</si>
  <si>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</si>
  <si>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</si>
  <si>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</si>
  <si>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</si>
  <si>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</si>
  <si>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</si>
  <si>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</si>
  <si>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</si>
  <si>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</si>
  <si>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</si>
  <si>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</si>
  <si>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</si>
  <si>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</si>
  <si>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</si>
  <si>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</si>
  <si>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</si>
  <si>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</si>
  <si>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</si>
  <si>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</si>
  <si>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</si>
  <si>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</si>
  <si>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</si>
  <si>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</si>
  <si>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</si>
  <si>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</si>
  <si>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</si>
  <si>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</si>
  <si>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</si>
  <si>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</si>
  <si>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</si>
  <si>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</si>
  <si>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</si>
  <si>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</si>
  <si>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</si>
  <si>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</si>
  <si>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</si>
  <si>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</si>
  <si>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</si>
  <si>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</si>
  <si>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</si>
  <si>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</si>
  <si>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</si>
  <si>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</si>
  <si>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</si>
  <si>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</si>
  <si>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</si>
  <si>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</si>
  <si>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</si>
  <si>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</si>
  <si>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</si>
  <si>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</si>
  <si>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</si>
  <si>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</si>
  <si>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</si>
  <si>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</si>
  <si>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</si>
  <si>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</si>
  <si>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</si>
  <si>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</si>
  <si>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</si>
  <si>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</si>
  <si>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</si>
  <si>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</si>
  <si>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</si>
  <si>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</si>
  <si>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</si>
  <si>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</si>
  <si>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</si>
  <si>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</si>
  <si>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</si>
  <si>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</si>
  <si>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</si>
  <si>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</si>
  <si>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</si>
  <si>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</si>
  <si>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</si>
  <si>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</si>
  <si>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</si>
  <si>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</si>
  <si>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</si>
  <si>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</si>
  <si>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</si>
  <si>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</si>
  <si>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</si>
  <si>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</si>
  <si>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</si>
  <si>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</si>
  <si>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</si>
  <si>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</si>
  <si>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</si>
  <si>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</si>
  <si>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</si>
  <si>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</si>
  <si>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</si>
  <si>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</si>
  <si>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</si>
  <si>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</si>
  <si>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</si>
  <si>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</si>
  <si>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</si>
  <si>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</si>
  <si>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</si>
  <si>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</si>
  <si>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</si>
  <si>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</si>
  <si>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</si>
  <si>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</si>
  <si>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</si>
  <si>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</si>
  <si>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</si>
  <si>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</si>
  <si>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</si>
  <si>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</si>
  <si>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</si>
  <si>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</si>
  <si>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</si>
  <si>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</si>
  <si>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</si>
  <si>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</si>
  <si>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</si>
  <si>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</si>
  <si>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</si>
  <si>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</si>
  <si>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</si>
  <si>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</si>
  <si>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</si>
  <si>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</si>
  <si>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</si>
  <si>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</si>
  <si>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</si>
  <si>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</si>
  <si>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</si>
  <si>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</si>
  <si>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</si>
  <si>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</si>
  <si>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</si>
  <si>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</si>
  <si>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</si>
  <si>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</si>
  <si>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</si>
  <si>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</si>
  <si>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</si>
  <si>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</si>
  <si>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</si>
  <si>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</si>
  <si>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</si>
  <si>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</si>
  <si>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</si>
  <si>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</si>
  <si>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</si>
  <si>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</si>
  <si>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</si>
  <si>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</si>
  <si>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</si>
  <si>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</si>
  <si>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</si>
  <si>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</si>
  <si>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</si>
  <si>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</si>
  <si>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</si>
  <si>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</si>
  <si>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</si>
  <si>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</si>
  <si>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</si>
  <si>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</si>
  <si>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</si>
  <si>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</si>
  <si>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</si>
  <si>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</si>
  <si>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</si>
  <si>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</si>
  <si>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</si>
  <si>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</si>
  <si>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</si>
  <si>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</si>
  <si>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</si>
  <si>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</si>
  <si>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</si>
  <si>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</si>
  <si>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</si>
  <si>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</si>
  <si>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</si>
  <si>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</si>
  <si>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</si>
  <si>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</si>
  <si>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</si>
  <si>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</si>
  <si>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</si>
  <si>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</si>
  <si>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</si>
  <si>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</si>
  <si>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</si>
  <si>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</si>
  <si>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</si>
  <si>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</si>
  <si>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</si>
  <si>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</si>
  <si>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</si>
  <si>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</si>
  <si>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</si>
  <si>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</si>
  <si>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</si>
  <si>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</si>
  <si>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</si>
  <si>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</si>
  <si>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</si>
  <si>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</si>
  <si>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</si>
  <si>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</si>
  <si>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</si>
  <si>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</si>
  <si>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</si>
  <si>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</si>
  <si>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</si>
  <si>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</si>
  <si>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</si>
  <si>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</si>
  <si>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</si>
  <si>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</si>
  <si>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</si>
  <si>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</si>
  <si>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</si>
  <si>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</si>
  <si>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</si>
  <si>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</si>
  <si>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</si>
  <si>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</si>
  <si>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</si>
  <si>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</si>
  <si>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</si>
  <si>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</si>
  <si>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</si>
  <si>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</si>
  <si>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</si>
  <si>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</si>
  <si>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</si>
  <si>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</si>
  <si>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</si>
  <si>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</si>
  <si>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</si>
  <si>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</si>
  <si>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</si>
  <si>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</si>
  <si>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</si>
  <si>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</si>
  <si>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</si>
  <si>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</si>
  <si>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</si>
  <si>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</si>
  <si>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</si>
  <si>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</si>
  <si>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</si>
  <si>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</si>
  <si>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</si>
  <si>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</si>
  <si>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</si>
  <si>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</si>
  <si>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</si>
  <si>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</si>
  <si>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</si>
  <si>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</si>
  <si>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</si>
  <si>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</si>
  <si>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</si>
  <si>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</si>
  <si>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</si>
  <si>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</si>
  <si>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</si>
  <si>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</si>
  <si>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</si>
  <si>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</si>
  <si>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</si>
  <si>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</si>
  <si>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</si>
  <si>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</si>
  <si>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</si>
  <si>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</si>
  <si>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</si>
  <si>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</si>
  <si>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</si>
  <si>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</si>
  <si>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</si>
  <si>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</si>
  <si>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</si>
  <si>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</si>
  <si>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</si>
  <si>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</si>
  <si>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</si>
  <si>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</si>
  <si>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</si>
  <si>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</si>
  <si>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</si>
  <si>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</si>
  <si>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</si>
  <si>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</si>
  <si>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</si>
  <si>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</si>
  <si>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</si>
  <si>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</si>
  <si>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</si>
  <si>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</si>
  <si>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</si>
  <si>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</si>
  <si>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</si>
  <si>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</si>
  <si>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</si>
  <si>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</si>
  <si>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</si>
  <si>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</si>
  <si>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</si>
  <si>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</si>
  <si>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</si>
  <si>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</si>
  <si>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</si>
  <si>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</si>
  <si>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</si>
  <si>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</si>
  <si>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</si>
  <si>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</si>
  <si>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</si>
  <si>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</si>
  <si>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</si>
  <si>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</si>
  <si>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</si>
  <si>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</si>
  <si>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</si>
  <si>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</si>
  <si>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</si>
  <si>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</si>
  <si>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</si>
  <si>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</si>
  <si>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</si>
  <si>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</si>
  <si>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</si>
  <si>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</si>
  <si>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</si>
  <si>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</si>
  <si>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</si>
  <si>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</si>
  <si>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</si>
  <si>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</si>
  <si>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</si>
  <si>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</si>
  <si>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</si>
  <si>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</si>
  <si>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</si>
  <si>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</si>
  <si>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</si>
  <si>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</si>
  <si>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</si>
  <si>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</si>
  <si>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</si>
  <si>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</si>
  <si>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</si>
  <si>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</si>
  <si>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</si>
  <si>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</si>
  <si>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</si>
  <si>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</si>
  <si>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</si>
  <si>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</si>
  <si>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</si>
  <si>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</si>
  <si>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</si>
  <si>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</si>
  <si>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</si>
  <si>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</si>
  <si>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</si>
  <si>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</si>
  <si>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</si>
  <si>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</si>
  <si>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</si>
  <si>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</si>
  <si>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</si>
  <si>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</si>
  <si>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</si>
  <si>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</si>
  <si>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</si>
  <si>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</si>
  <si>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</si>
  <si>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</si>
  <si>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</si>
  <si>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</si>
  <si>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</si>
  <si>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</si>
  <si>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</si>
  <si>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</si>
  <si>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</si>
  <si>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</si>
  <si>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</si>
  <si>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</si>
  <si>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</si>
  <si>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</si>
  <si>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</si>
  <si>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</si>
  <si>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</si>
  <si>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</si>
  <si>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</si>
  <si>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</si>
  <si>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</si>
  <si>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</si>
  <si>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</si>
  <si>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</si>
  <si>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</si>
  <si>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</si>
  <si>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</si>
  <si>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</si>
  <si>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</si>
  <si>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</si>
  <si>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</si>
  <si>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</si>
  <si>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</si>
  <si>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</si>
  <si>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</si>
  <si>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</si>
  <si>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</si>
  <si>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</si>
  <si>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</si>
  <si>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</si>
  <si>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</si>
  <si>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</si>
  <si>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</si>
  <si>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</si>
  <si>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</si>
  <si>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</si>
  <si>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</si>
  <si>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</si>
  <si>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</si>
  <si>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</si>
  <si>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</si>
  <si>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</si>
  <si>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</si>
  <si>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</si>
  <si>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</si>
  <si>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</si>
  <si>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</si>
  <si>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</si>
  <si>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</si>
  <si>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</si>
  <si>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</si>
  <si>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</si>
  <si>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</si>
  <si>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</si>
  <si>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</si>
  <si>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</si>
  <si>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</si>
  <si>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</si>
  <si>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</si>
  <si>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</si>
  <si>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</si>
  <si>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</si>
  <si>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</si>
  <si>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</si>
  <si>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</si>
  <si>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</si>
  <si>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</si>
  <si>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</si>
  <si>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</si>
  <si>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</si>
  <si>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</si>
  <si>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</si>
  <si>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</si>
  <si>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</si>
  <si>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</si>
  <si>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</si>
  <si>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</si>
  <si>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</si>
  <si>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</si>
  <si>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</si>
  <si>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</si>
  <si>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</si>
  <si>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</si>
  <si>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</si>
  <si>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</si>
  <si>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</si>
  <si>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</si>
  <si>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</si>
  <si>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</si>
  <si>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</si>
  <si>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</si>
  <si>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</si>
  <si>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</si>
  <si>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</si>
  <si>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</si>
  <si>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</si>
  <si>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</si>
  <si>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</si>
  <si>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</si>
  <si>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</si>
  <si>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</si>
  <si>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</si>
  <si>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</si>
  <si>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</si>
  <si>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</si>
  <si>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</si>
  <si>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</si>
  <si>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</si>
  <si>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</si>
  <si>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</si>
  <si>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</si>
  <si>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</si>
  <si>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</si>
  <si>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</si>
  <si>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</si>
  <si>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</si>
  <si>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</si>
  <si>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</si>
  <si>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</si>
  <si>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</si>
  <si>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</si>
  <si>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</si>
  <si>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</si>
  <si>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</si>
  <si>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</si>
  <si>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</si>
  <si>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</si>
  <si>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</si>
  <si>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</si>
  <si>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</si>
  <si>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</si>
  <si>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</si>
  <si>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</si>
  <si>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</si>
  <si>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</si>
  <si>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</si>
  <si>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</si>
  <si>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</si>
  <si>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</si>
  <si>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</si>
  <si>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</si>
  <si>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</si>
  <si>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</si>
  <si>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</si>
  <si>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</si>
  <si>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</si>
  <si>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</si>
  <si>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</si>
  <si>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</si>
  <si>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</si>
  <si>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</si>
  <si>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</si>
  <si>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</si>
  <si>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</si>
  <si>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</si>
  <si>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</si>
  <si>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</si>
  <si>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</si>
  <si>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</si>
  <si>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</si>
  <si>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</si>
  <si>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</si>
  <si>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</si>
  <si>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</si>
  <si>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</si>
  <si>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</si>
  <si>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</si>
  <si>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</si>
  <si>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</si>
  <si>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</si>
  <si>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</si>
  <si>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</si>
  <si>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</si>
  <si>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</si>
  <si>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</si>
  <si>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</si>
  <si>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</si>
  <si>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</si>
  <si>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</si>
  <si>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</si>
  <si>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</si>
  <si>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</si>
  <si>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</si>
  <si>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</si>
  <si>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</si>
  <si>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</si>
  <si>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</si>
  <si>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</si>
  <si>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</si>
  <si>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</si>
  <si>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</si>
  <si>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</si>
  <si>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</si>
  <si>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</si>
  <si>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</si>
  <si>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</si>
  <si>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</si>
  <si>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</si>
  <si>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</si>
  <si>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</si>
  <si>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</si>
  <si>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</si>
  <si>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</si>
  <si>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</si>
  <si>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</si>
  <si>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</si>
  <si>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</si>
  <si>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</si>
  <si>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</si>
  <si>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</si>
  <si>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</si>
  <si>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</si>
  <si>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</si>
  <si>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</si>
  <si>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</si>
  <si>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</si>
  <si>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</si>
  <si>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</si>
  <si>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</si>
  <si>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</si>
  <si>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</si>
  <si>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</si>
  <si>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</si>
  <si>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</si>
  <si>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</si>
  <si>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</si>
  <si>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</si>
  <si>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</si>
  <si>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</si>
  <si>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</si>
  <si>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</si>
  <si>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</si>
  <si>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</si>
  <si>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</si>
  <si>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</si>
  <si>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</si>
  <si>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</si>
  <si>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</si>
  <si>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</si>
  <si>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</si>
  <si>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</si>
  <si>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</si>
  <si>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</si>
  <si>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</si>
  <si>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</si>
  <si>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</si>
  <si>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</si>
  <si>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</si>
  <si>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</si>
  <si>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</si>
  <si>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</si>
  <si>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</si>
  <si>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</si>
  <si>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</si>
  <si>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</si>
  <si>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</si>
  <si>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</si>
  <si>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</si>
  <si>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</si>
  <si>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</si>
  <si>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</si>
  <si>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</si>
  <si>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</si>
  <si>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</si>
  <si>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</si>
  <si>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</si>
  <si>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</si>
  <si>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</si>
  <si>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</si>
  <si>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</si>
  <si>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</si>
  <si>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</si>
  <si>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</si>
  <si>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</si>
  <si>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</si>
  <si>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</si>
  <si>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</si>
  <si>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</si>
  <si>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</si>
  <si>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</si>
  <si>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</si>
  <si>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</si>
  <si>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</si>
  <si>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</si>
  <si>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</si>
  <si>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</si>
  <si>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</si>
  <si>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</si>
  <si>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</si>
  <si>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</si>
  <si>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</si>
  <si>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</si>
  <si>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</si>
  <si>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</si>
  <si>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</si>
  <si>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</si>
  <si>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</si>
  <si>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</si>
  <si>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</si>
  <si>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</si>
  <si>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</si>
  <si>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</si>
  <si>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</si>
  <si>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</si>
  <si>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</si>
  <si>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</si>
  <si>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</si>
  <si>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</si>
  <si>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</si>
  <si>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</si>
  <si>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</si>
  <si>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</si>
  <si>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</si>
  <si>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</si>
  <si>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</si>
  <si>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</si>
  <si>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</si>
  <si>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</si>
  <si>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</si>
  <si>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</si>
  <si>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</si>
  <si>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</si>
  <si>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</si>
  <si>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</si>
  <si>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</si>
  <si>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</si>
  <si>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</si>
  <si>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</si>
  <si>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</si>
  <si>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</si>
  <si>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</si>
  <si>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</si>
  <si>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</si>
  <si>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</si>
  <si>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</si>
  <si>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</si>
  <si>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</si>
  <si>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</si>
  <si>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</si>
  <si>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</si>
  <si>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</si>
  <si>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</si>
  <si>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</si>
  <si>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</si>
  <si>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</si>
  <si>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</si>
  <si>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</si>
  <si>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</si>
  <si>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</si>
  <si>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</si>
  <si>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</si>
  <si>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</si>
  <si>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</si>
  <si>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</si>
  <si>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</si>
  <si>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</si>
  <si>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</si>
  <si>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</si>
  <si>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</si>
  <si>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</si>
  <si>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</si>
  <si>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</si>
  <si>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</si>
  <si>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</si>
  <si>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</si>
  <si>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</si>
  <si>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</si>
  <si>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</si>
  <si>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</si>
  <si>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</si>
  <si>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</si>
  <si>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</si>
  <si>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</si>
  <si>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</si>
  <si>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</si>
  <si>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</si>
  <si>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</si>
  <si>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</si>
  <si>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</si>
  <si>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</si>
  <si>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</si>
  <si>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</si>
  <si>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</si>
  <si>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</si>
  <si>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</si>
  <si>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</si>
  <si>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</si>
  <si>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</si>
  <si>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</si>
  <si>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</si>
  <si>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</si>
  <si>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</si>
  <si>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</si>
  <si>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</si>
  <si>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</si>
  <si>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</si>
  <si>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</si>
  <si>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</si>
  <si>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</si>
  <si>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</si>
  <si>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</si>
  <si>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</si>
  <si>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</si>
  <si>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</si>
  <si>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</si>
  <si>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</si>
  <si>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</si>
  <si>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</si>
  <si>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</si>
  <si>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</si>
  <si>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</si>
  <si>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</si>
  <si>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</si>
  <si>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</si>
  <si>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</si>
  <si>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</si>
  <si>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</si>
  <si>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</si>
  <si>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</si>
  <si>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</si>
  <si>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</si>
  <si>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</si>
  <si>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</si>
  <si>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</si>
  <si>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</si>
  <si>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</si>
  <si>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</si>
  <si>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</si>
  <si>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</si>
  <si>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</si>
  <si>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</si>
  <si>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</si>
  <si>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</si>
  <si>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</si>
  <si>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</si>
  <si>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</si>
  <si>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</si>
  <si>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</si>
  <si>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</si>
  <si>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</si>
  <si>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</si>
  <si>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</si>
  <si>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</si>
  <si>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</si>
  <si>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</si>
  <si>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</si>
  <si>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</si>
  <si>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</si>
  <si>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</si>
  <si>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</si>
  <si>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</si>
  <si>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</si>
  <si>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</si>
  <si>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</si>
  <si>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</si>
  <si>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</si>
  <si>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</si>
  <si>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</si>
  <si>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</si>
  <si>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</si>
  <si>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</si>
  <si>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</si>
  <si>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</si>
  <si>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</si>
  <si>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</si>
  <si>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</si>
  <si>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</si>
  <si>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</si>
  <si>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</si>
  <si>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</si>
  <si>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</si>
  <si>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</si>
  <si>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</si>
  <si>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</si>
  <si>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</si>
  <si>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</si>
  <si>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</si>
  <si>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</si>
  <si>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</si>
  <si>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</si>
  <si>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</si>
  <si>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</si>
  <si>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</si>
  <si>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</si>
  <si>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</si>
  <si>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</si>
  <si>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</si>
  <si>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</si>
  <si>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</si>
  <si>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</si>
  <si>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</si>
  <si>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</si>
  <si>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</si>
  <si>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</si>
  <si>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</si>
  <si>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</si>
  <si>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</si>
  <si>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</si>
  <si>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</si>
  <si>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</si>
  <si>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</si>
  <si>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</si>
  <si>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</si>
  <si>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</si>
  <si>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</si>
  <si>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</si>
  <si>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</si>
  <si>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</si>
  <si>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</si>
  <si>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</si>
  <si>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</si>
  <si>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</si>
  <si>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</si>
  <si>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</si>
  <si>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</si>
  <si>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</si>
  <si>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</si>
  <si>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</si>
  <si>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</si>
  <si>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</si>
  <si>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</si>
  <si>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</si>
  <si>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</si>
  <si>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</si>
  <si>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</si>
  <si>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</si>
  <si>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</si>
  <si>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</si>
  <si>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</si>
  <si>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</si>
  <si>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</si>
  <si>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</si>
  <si>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</si>
  <si>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</si>
  <si>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</si>
  <si>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</si>
  <si>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</si>
  <si>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</si>
  <si>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</si>
  <si>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</si>
  <si>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</si>
  <si>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</si>
  <si>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</si>
  <si>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</si>
  <si>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</si>
  <si>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</si>
  <si>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</si>
  <si>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</si>
  <si>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</si>
  <si>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</si>
  <si>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</si>
  <si>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</si>
  <si>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</si>
  <si>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</si>
  <si>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</si>
  <si>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</si>
  <si>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</si>
  <si>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</si>
  <si>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</si>
  <si>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</si>
  <si>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</si>
  <si>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</si>
  <si>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</si>
  <si>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</si>
  <si>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</si>
  <si>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</si>
  <si>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</si>
  <si>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</si>
  <si>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</si>
  <si>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</si>
  <si>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</si>
  <si>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</si>
  <si>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</si>
  <si>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</si>
  <si>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</si>
  <si>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</si>
  <si>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</si>
  <si>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</si>
  <si>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</si>
  <si>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</si>
  <si>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</si>
  <si>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</si>
  <si>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</si>
  <si>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</si>
  <si>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</si>
  <si>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</si>
  <si>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</si>
  <si>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</si>
  <si>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</si>
  <si>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</si>
  <si>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</si>
  <si>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</si>
  <si>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</si>
  <si>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</si>
  <si>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</si>
  <si>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</si>
  <si>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</si>
  <si>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</si>
  <si>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</si>
  <si>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</si>
  <si>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</si>
  <si>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</si>
  <si>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</si>
  <si>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</si>
  <si>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</si>
  <si>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</si>
  <si>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</si>
  <si>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</si>
  <si>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</si>
  <si>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</si>
  <si>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</si>
  <si>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</si>
  <si>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</si>
  <si>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</si>
  <si>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</si>
  <si>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</si>
  <si>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</si>
  <si>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</si>
  <si>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</si>
  <si>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</si>
  <si>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</si>
  <si>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</si>
  <si>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</si>
  <si>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</si>
  <si>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</si>
  <si>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</si>
  <si>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</si>
  <si>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</si>
  <si>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</si>
  <si>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</si>
  <si>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</si>
  <si>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</si>
  <si>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</si>
  <si>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</si>
  <si>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</si>
  <si>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</si>
  <si>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</si>
  <si>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</si>
  <si>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</si>
  <si>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</si>
  <si>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</si>
  <si>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</si>
  <si>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</si>
  <si>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</si>
  <si>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</si>
  <si>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</si>
  <si>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</si>
  <si>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</si>
  <si>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</si>
  <si>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</si>
  <si>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</si>
  <si>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</si>
  <si>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</si>
  <si>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</si>
  <si>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</si>
  <si>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</si>
  <si>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</si>
  <si>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</si>
  <si>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</si>
  <si>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</si>
  <si>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</si>
  <si>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</si>
  <si>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</si>
  <si>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</si>
  <si>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</si>
  <si>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</si>
  <si>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</si>
  <si>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</si>
  <si>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</si>
  <si>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</si>
  <si>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</si>
  <si>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</si>
  <si>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</si>
  <si>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</si>
  <si>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</si>
  <si>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</si>
  <si>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</si>
  <si>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</si>
  <si>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</si>
  <si>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</si>
  <si>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</si>
  <si>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</si>
  <si>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</si>
  <si>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</si>
  <si>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</si>
  <si>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</si>
  <si>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</si>
  <si>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</si>
  <si>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</si>
  <si>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</si>
  <si>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</si>
  <si>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</si>
  <si>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</si>
  <si>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</si>
  <si>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</si>
  <si>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</si>
  <si>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</si>
  <si>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</si>
  <si>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</si>
  <si>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</si>
  <si>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</si>
  <si>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</si>
  <si>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</si>
  <si>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</si>
  <si>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</si>
  <si>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</si>
  <si>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</si>
  <si>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</si>
  <si>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</si>
  <si>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</si>
  <si>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</si>
  <si>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</si>
  <si>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</si>
  <si>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</si>
  <si>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</si>
  <si>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</si>
  <si>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</si>
  <si>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</si>
  <si>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</si>
  <si>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</si>
  <si>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</si>
  <si>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</si>
  <si>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</si>
  <si>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</si>
  <si>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</si>
  <si>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</si>
  <si>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</si>
  <si>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</si>
  <si>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</si>
  <si>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</si>
  <si>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</si>
  <si>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</si>
  <si>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</si>
  <si>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</si>
  <si>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</si>
  <si>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</si>
  <si>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</si>
  <si>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</si>
  <si>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</si>
  <si>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</si>
  <si>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</si>
  <si>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</si>
  <si>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</si>
  <si>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</si>
  <si>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</si>
  <si>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</si>
  <si>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</si>
  <si>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</si>
  <si>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</si>
  <si>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</si>
  <si>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</si>
  <si>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</si>
  <si>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</si>
  <si>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</si>
  <si>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</si>
  <si>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</si>
  <si>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</si>
  <si>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</si>
  <si>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</si>
  <si>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</si>
  <si>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</si>
  <si>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</si>
  <si>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</si>
  <si>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</si>
  <si>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</si>
  <si>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</si>
  <si>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</si>
  <si>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</si>
  <si>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</si>
  <si>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</si>
  <si>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</si>
  <si>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</si>
  <si>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</si>
  <si>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</si>
  <si>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</si>
  <si>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</si>
  <si>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</si>
  <si>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</si>
  <si>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</si>
  <si>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</si>
  <si>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</si>
  <si>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</si>
  <si>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</si>
  <si>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</si>
  <si>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</si>
  <si>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</si>
  <si>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</si>
  <si>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</si>
  <si>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</si>
  <si>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</si>
  <si>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</si>
  <si>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</si>
  <si>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</si>
  <si>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</si>
  <si>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</si>
  <si>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</si>
  <si>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</si>
  <si>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</si>
  <si>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</si>
  <si>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</si>
  <si>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</si>
  <si>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</si>
  <si>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</si>
  <si>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</si>
  <si>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</si>
  <si>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</si>
  <si>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</si>
  <si>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</si>
  <si>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</si>
  <si>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</si>
  <si>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</si>
  <si>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</si>
  <si>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</si>
  <si>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</si>
  <si>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</si>
  <si>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</si>
  <si>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</si>
  <si>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</si>
  <si>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</si>
  <si>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</si>
  <si>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</si>
  <si>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</si>
  <si>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</si>
  <si>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</si>
  <si>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</si>
  <si>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</si>
  <si>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</si>
  <si>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</si>
  <si>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</si>
  <si>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</si>
  <si>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</si>
  <si>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</si>
  <si>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</si>
  <si>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</si>
  <si>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</si>
  <si>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</si>
  <si>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</si>
  <si>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</si>
  <si>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</si>
  <si>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</si>
  <si>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</si>
  <si>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</si>
  <si>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</si>
  <si>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</si>
  <si>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</si>
  <si>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</si>
  <si>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</si>
  <si>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</si>
  <si>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</si>
  <si>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</si>
  <si>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</si>
  <si>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</si>
  <si>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</si>
  <si>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</si>
  <si>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</si>
  <si>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</si>
  <si>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</si>
  <si>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</si>
  <si>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</si>
  <si>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</si>
  <si>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</si>
  <si>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</si>
  <si>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</si>
  <si>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</si>
  <si>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</si>
  <si>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</si>
  <si>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</si>
  <si>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</si>
  <si>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</si>
  <si>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</si>
  <si>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</si>
  <si>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</si>
  <si>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</si>
  <si>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</si>
  <si>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</si>
  <si>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</si>
  <si>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</si>
  <si>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</si>
  <si>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</si>
  <si>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</si>
  <si>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</si>
  <si>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</si>
  <si>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</si>
  <si>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</si>
  <si>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</si>
  <si>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</si>
  <si>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</si>
  <si>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</si>
  <si>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</si>
  <si>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</si>
  <si>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</si>
  <si>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</si>
  <si>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</si>
  <si>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</si>
  <si>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</si>
  <si>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</si>
  <si>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</si>
  <si>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</si>
  <si>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</si>
  <si>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</si>
  <si>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</si>
  <si>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</si>
  <si>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</si>
  <si>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</si>
  <si>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</si>
  <si>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</si>
  <si>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</si>
  <si>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</si>
  <si>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</si>
  <si>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</si>
  <si>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</si>
  <si>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</si>
  <si>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</si>
  <si>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</si>
  <si>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</si>
  <si>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</si>
  <si>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</si>
  <si>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</si>
  <si>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</si>
  <si>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</si>
  <si>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</si>
  <si>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</si>
  <si>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</si>
  <si>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</si>
  <si>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</si>
  <si>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</si>
  <si>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</si>
  <si>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</si>
  <si>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</si>
  <si>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</si>
  <si>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</si>
  <si>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</si>
  <si>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</si>
  <si>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</si>
  <si>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</si>
  <si>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</si>
  <si>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</si>
  <si>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</si>
  <si>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</si>
  <si>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</si>
  <si>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</si>
  <si>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</si>
  <si>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</si>
  <si>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</si>
  <si>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</si>
  <si>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</si>
  <si>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</si>
  <si>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</si>
  <si>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</si>
  <si>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</si>
  <si>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</si>
  <si>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</si>
  <si>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</si>
  <si>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</si>
  <si>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</si>
  <si>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</si>
  <si>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</si>
  <si>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</si>
  <si>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</si>
  <si>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</si>
  <si>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</si>
  <si>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</si>
  <si>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</si>
  <si>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</si>
  <si>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</si>
  <si>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</si>
  <si>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</si>
  <si>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</si>
  <si>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</si>
  <si>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</si>
  <si>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</si>
  <si>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</si>
  <si>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</si>
  <si>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</si>
  <si>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</si>
  <si>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</si>
  <si>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</si>
  <si>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</si>
  <si>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</si>
  <si>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</si>
  <si>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</si>
  <si>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</si>
  <si>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</si>
  <si>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</si>
  <si>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</si>
  <si>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</si>
  <si>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</si>
  <si>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</si>
  <si>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</si>
  <si>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</si>
  <si>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</si>
  <si>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</si>
  <si>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</si>
  <si>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</si>
  <si>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</si>
  <si>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</si>
  <si>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</si>
  <si>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</si>
  <si>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</si>
  <si>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</si>
  <si>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</si>
  <si>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</si>
  <si>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</si>
  <si>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</si>
  <si>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</si>
  <si>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</si>
  <si>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</si>
  <si>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</si>
  <si>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</si>
  <si>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</si>
  <si>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</si>
  <si>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</si>
  <si>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</si>
  <si>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</si>
  <si>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</si>
  <si>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</si>
  <si>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</si>
  <si>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</si>
  <si>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</si>
  <si>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</si>
  <si>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</si>
  <si>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</si>
  <si>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</si>
  <si>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</si>
  <si>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</si>
  <si>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</si>
  <si>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</si>
  <si>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</si>
  <si>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</si>
  <si>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</si>
  <si>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</si>
  <si>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</si>
  <si>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</si>
  <si>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</si>
  <si>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</si>
  <si>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</si>
  <si>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</si>
  <si>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</si>
  <si>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</si>
  <si>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</si>
  <si>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</si>
  <si>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</si>
  <si>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</si>
  <si>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</si>
  <si>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</si>
  <si>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</si>
  <si>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</si>
  <si>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</si>
  <si>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</si>
  <si>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</si>
  <si>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</si>
  <si>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</si>
  <si>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</si>
  <si>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</si>
  <si>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</si>
  <si>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</si>
  <si>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</si>
  <si>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</si>
  <si>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</si>
  <si>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</si>
  <si>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</si>
  <si>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</si>
  <si>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</si>
  <si>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</si>
  <si>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</si>
  <si>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</si>
  <si>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</si>
  <si>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</si>
  <si>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</si>
  <si>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</si>
  <si>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</si>
  <si>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</si>
  <si>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</si>
  <si>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</si>
  <si>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</si>
  <si>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</si>
  <si>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</si>
  <si>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</si>
  <si>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</si>
  <si>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</si>
  <si>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</si>
  <si>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</si>
  <si>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</si>
  <si>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</si>
  <si>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</si>
  <si>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</si>
  <si>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</si>
  <si>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</si>
  <si>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</si>
  <si>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</si>
  <si>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</si>
  <si>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</si>
  <si>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</si>
  <si>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</si>
  <si>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</si>
  <si>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</si>
  <si>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</si>
  <si>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</si>
  <si>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</si>
  <si>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</si>
  <si>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</si>
  <si>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</si>
  <si>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</si>
  <si>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</si>
  <si>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</si>
  <si>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</si>
  <si>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</si>
  <si>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</si>
  <si>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</si>
  <si>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</si>
  <si>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</si>
  <si>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</si>
  <si>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</si>
  <si>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</si>
  <si>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</si>
  <si>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</si>
  <si>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</si>
  <si>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</si>
  <si>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</si>
  <si>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</si>
  <si>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</si>
  <si>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</si>
  <si>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</si>
  <si>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</si>
  <si>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</si>
  <si>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</si>
  <si>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</si>
  <si>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</si>
  <si>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</si>
  <si>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</si>
  <si>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</si>
  <si>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</si>
  <si>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</si>
  <si>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</si>
  <si>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</si>
  <si>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</si>
  <si>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</si>
  <si>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</si>
  <si>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</si>
  <si>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</si>
  <si>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</si>
  <si>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</si>
  <si>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</si>
  <si>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</si>
  <si>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</si>
  <si>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</si>
  <si>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</si>
  <si>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</si>
  <si>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</si>
  <si>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</si>
  <si>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</si>
  <si>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</si>
  <si>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</si>
  <si>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</si>
  <si>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</si>
  <si>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</si>
  <si>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</si>
  <si>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</si>
  <si>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</si>
  <si>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</si>
  <si>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</si>
  <si>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</si>
  <si>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</si>
  <si>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</si>
  <si>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</si>
  <si>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</si>
  <si>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</si>
  <si>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</si>
  <si>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</si>
  <si>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</si>
  <si>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</si>
  <si>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</si>
  <si>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</si>
  <si>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</si>
  <si>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</si>
  <si>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</si>
  <si>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</si>
  <si>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</si>
  <si>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</si>
  <si>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</si>
  <si>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</si>
  <si>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</si>
  <si>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</si>
  <si>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</si>
  <si>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</si>
  <si>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</si>
  <si>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</si>
  <si>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</si>
  <si>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</si>
  <si>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</si>
  <si>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</si>
  <si>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</si>
  <si>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</si>
  <si>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</si>
  <si>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</si>
  <si>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</si>
  <si>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</si>
  <si>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</si>
  <si>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</si>
  <si>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</si>
  <si>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</si>
  <si>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</si>
  <si>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</si>
  <si>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</si>
  <si>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</si>
  <si>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</si>
  <si>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</si>
  <si>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</si>
  <si>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</si>
  <si>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</si>
  <si>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</si>
  <si>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</si>
  <si>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</si>
  <si>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</si>
  <si>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</si>
  <si>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</si>
  <si>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</si>
  <si>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</si>
  <si>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</si>
  <si>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</si>
  <si>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</si>
  <si>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</si>
  <si>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</si>
  <si>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</si>
  <si>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</si>
  <si>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</si>
  <si>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</si>
  <si>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</si>
  <si>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</si>
  <si>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</si>
  <si>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</si>
  <si>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</si>
  <si>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</si>
  <si>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</si>
  <si>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</si>
  <si>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</si>
  <si>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</si>
  <si>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</si>
  <si>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</si>
  <si>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</si>
  <si>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</si>
  <si>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</si>
  <si>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</si>
  <si>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</si>
  <si>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</si>
  <si>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</si>
  <si>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</si>
  <si>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</si>
  <si>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</si>
  <si>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</si>
  <si>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</si>
  <si>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</si>
  <si>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</si>
  <si>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</si>
  <si>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</si>
  <si>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</si>
  <si>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</si>
  <si>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</si>
  <si>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</si>
  <si>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</si>
  <si>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</si>
  <si>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</si>
  <si>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</si>
  <si>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</si>
  <si>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</si>
  <si>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</si>
  <si>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</si>
  <si>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</si>
  <si>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</si>
  <si>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</si>
  <si>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</si>
  <si>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</si>
  <si>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</si>
  <si>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</si>
  <si>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</si>
  <si>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</si>
  <si>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</si>
  <si>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</si>
  <si>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</si>
  <si>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</si>
  <si>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</si>
  <si>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</si>
  <si>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</si>
  <si>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</si>
  <si>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</si>
  <si>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</si>
  <si>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</si>
  <si>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</si>
  <si>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</si>
  <si>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</si>
  <si>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</si>
  <si>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</si>
  <si>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</si>
  <si>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</si>
  <si>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</si>
  <si>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</si>
  <si>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</si>
  <si>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</si>
  <si>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</si>
  <si>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</si>
  <si>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</si>
  <si>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</si>
  <si>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</si>
  <si>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</si>
  <si>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</si>
  <si>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</si>
  <si>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</si>
  <si>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</si>
  <si>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</si>
  <si>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</si>
  <si>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</si>
  <si>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</si>
  <si>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</si>
  <si>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</si>
  <si>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</si>
  <si>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</si>
  <si>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</si>
  <si>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</si>
  <si>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</si>
  <si>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</si>
  <si>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</si>
  <si>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</si>
  <si>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</si>
  <si>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</si>
  <si>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</si>
  <si>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</si>
  <si>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</si>
  <si>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</si>
  <si>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</si>
  <si>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</si>
  <si>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</si>
  <si>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</si>
  <si>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</si>
  <si>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</si>
  <si>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</si>
  <si>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</si>
  <si>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</si>
  <si>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</si>
  <si>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</si>
  <si>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</si>
  <si>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</si>
  <si>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</si>
  <si>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</si>
  <si>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</si>
  <si>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</si>
  <si>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</si>
  <si>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</si>
  <si>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</si>
  <si>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</si>
  <si>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</si>
  <si>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</si>
  <si>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</si>
  <si>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</si>
  <si>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</si>
  <si>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</si>
  <si>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</si>
  <si>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</si>
  <si>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</si>
  <si>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</si>
  <si>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</si>
  <si>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</si>
  <si>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</si>
  <si>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</si>
  <si>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</si>
  <si>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</si>
  <si>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</si>
  <si>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</si>
  <si>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</si>
  <si>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</si>
  <si>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</si>
  <si>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</si>
  <si>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</si>
  <si>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</si>
  <si>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</si>
  <si>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</si>
  <si>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</si>
  <si>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</si>
  <si>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</si>
  <si>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</si>
  <si>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</si>
  <si>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</si>
  <si>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</si>
  <si>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</si>
  <si>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</si>
  <si>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</si>
  <si>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</si>
  <si>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</si>
  <si>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</si>
  <si>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</si>
  <si>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</si>
  <si>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</si>
  <si>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</si>
  <si>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</si>
  <si>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</si>
  <si>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</si>
  <si>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</si>
  <si>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</si>
  <si>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</si>
  <si>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</si>
  <si>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</si>
  <si>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</si>
  <si>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</si>
  <si>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</si>
  <si>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</si>
  <si>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</si>
  <si>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</si>
  <si>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</si>
  <si>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</si>
  <si>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</si>
  <si>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</si>
  <si>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</si>
  <si>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</si>
  <si>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</si>
  <si>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</si>
  <si>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</si>
  <si>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</si>
  <si>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</si>
  <si>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</si>
  <si>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</si>
  <si>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</si>
  <si>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</si>
  <si>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</si>
  <si>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</si>
  <si>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</si>
  <si>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</si>
  <si>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</si>
  <si>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</si>
  <si>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</si>
  <si>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</si>
  <si>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</si>
  <si>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</si>
  <si>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</si>
  <si>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</si>
  <si>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</si>
  <si>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</si>
  <si>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</si>
  <si>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</si>
  <si>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</si>
  <si>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</si>
  <si>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</si>
  <si>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</si>
  <si>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</si>
  <si>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</si>
  <si>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</si>
  <si>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</si>
  <si>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</si>
  <si>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</si>
  <si>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</si>
  <si>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</si>
  <si>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</si>
  <si>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</si>
  <si>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</si>
  <si>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</si>
  <si>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</si>
  <si>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</si>
  <si>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</si>
  <si>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</si>
  <si>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</si>
  <si>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</si>
  <si>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</si>
  <si>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</si>
  <si>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</si>
  <si>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</si>
  <si>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</si>
  <si>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</si>
  <si>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</si>
  <si>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</si>
  <si>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</si>
  <si>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</si>
  <si>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</si>
  <si>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</si>
  <si>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</si>
  <si>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</si>
  <si>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</si>
  <si>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</si>
  <si>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</si>
  <si>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</si>
  <si>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</si>
  <si>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</si>
  <si>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</si>
  <si>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</si>
  <si>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</si>
  <si>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</si>
  <si>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</si>
  <si>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</si>
  <si>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</si>
  <si>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</si>
  <si>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</si>
  <si>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</si>
  <si>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</si>
  <si>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</si>
  <si>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</si>
  <si>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</si>
  <si>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</si>
  <si>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</si>
  <si>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</si>
  <si>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</si>
  <si>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</si>
  <si>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</si>
  <si>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</si>
  <si>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</si>
  <si>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</si>
  <si>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</si>
  <si>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</si>
  <si>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</si>
  <si>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</si>
  <si>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</si>
  <si>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</si>
  <si>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</si>
  <si>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</si>
  <si>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</si>
  <si>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</si>
  <si>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</si>
  <si>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</si>
  <si>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</si>
  <si>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</si>
  <si>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</si>
  <si>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</si>
  <si>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</si>
  <si>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</si>
  <si>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</si>
  <si>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</si>
  <si>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</si>
  <si>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</si>
  <si>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</si>
  <si>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</si>
  <si>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</si>
  <si>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</si>
  <si>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</si>
  <si>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</si>
  <si>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</si>
  <si>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</si>
  <si>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</si>
  <si>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</si>
  <si>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</si>
  <si>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</si>
  <si>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</si>
  <si>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</si>
  <si>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</si>
  <si>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</si>
  <si>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</si>
  <si>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</si>
  <si>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</si>
  <si>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</si>
  <si>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</si>
  <si>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</si>
  <si>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</si>
  <si>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</si>
  <si>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</si>
  <si>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</si>
  <si>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</si>
  <si>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</si>
  <si>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</si>
  <si>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</si>
  <si>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</si>
  <si>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</si>
  <si>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</si>
  <si>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</si>
  <si>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</si>
  <si>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</si>
  <si>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</si>
  <si>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</si>
  <si>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</si>
  <si>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</si>
  <si>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</si>
  <si>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</si>
  <si>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</si>
  <si>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</si>
  <si>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</si>
  <si>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</si>
  <si>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</si>
  <si>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</si>
  <si>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</si>
  <si>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</si>
  <si>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</si>
  <si>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</si>
  <si>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</si>
  <si>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</si>
  <si>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</si>
  <si>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</si>
  <si>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</si>
  <si>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</si>
  <si>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</si>
  <si>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</si>
  <si>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</si>
  <si>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</si>
  <si>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</si>
  <si>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</si>
  <si>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</si>
  <si>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</si>
  <si>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</si>
  <si>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</si>
  <si>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</si>
  <si>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</si>
  <si>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</si>
  <si>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</si>
  <si>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</si>
  <si>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</si>
  <si>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</si>
  <si>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</si>
  <si>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</si>
  <si>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</si>
  <si>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</si>
  <si>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</si>
  <si>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</si>
  <si>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</si>
  <si>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</si>
  <si>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</si>
  <si>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</si>
  <si>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</si>
  <si>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</si>
  <si>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</si>
  <si>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</si>
  <si>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</si>
  <si>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</si>
  <si>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</si>
  <si>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</si>
  <si>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</si>
  <si>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</si>
  <si>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</si>
  <si>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</si>
  <si>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</si>
  <si>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</si>
  <si>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</si>
  <si>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</si>
  <si>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</si>
  <si>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</si>
  <si>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</si>
  <si>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</si>
  <si>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</si>
  <si>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</si>
  <si>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</si>
  <si>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</si>
  <si>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</si>
  <si>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</si>
  <si>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</si>
  <si>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</si>
  <si>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</si>
  <si>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</si>
  <si>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</si>
  <si>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</si>
  <si>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</si>
  <si>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</si>
  <si>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</si>
  <si>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</si>
  <si>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</si>
  <si>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</si>
  <si>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</si>
  <si>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</si>
  <si>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</si>
  <si>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</si>
  <si>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</si>
  <si>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</si>
  <si>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</si>
  <si>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</si>
  <si>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</si>
  <si>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</si>
  <si>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</si>
  <si>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</si>
  <si>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</si>
  <si>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</si>
  <si>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</si>
  <si>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</si>
  <si>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</si>
  <si>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</si>
  <si>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</si>
  <si>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</si>
  <si>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</si>
  <si>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</si>
  <si>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</si>
  <si>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</si>
  <si>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</si>
  <si>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</si>
  <si>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</si>
  <si>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</si>
  <si>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</si>
  <si>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</si>
  <si>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</si>
  <si>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</si>
  <si>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</si>
  <si>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</si>
  <si>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</si>
  <si>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</si>
  <si>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</si>
  <si>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</si>
  <si>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</si>
  <si>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</si>
  <si>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</si>
  <si>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</si>
  <si>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</si>
  <si>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</si>
  <si>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</si>
  <si>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</si>
  <si>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</si>
  <si>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</si>
  <si>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</si>
  <si>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</si>
  <si>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</si>
  <si>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</si>
  <si>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</si>
  <si>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</si>
  <si>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</si>
  <si>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</si>
  <si>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</si>
  <si>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</si>
  <si>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</si>
  <si>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</si>
  <si>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</si>
  <si>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</si>
  <si>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</si>
  <si>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</si>
  <si>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</si>
  <si>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</si>
  <si>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</si>
  <si>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</si>
  <si>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</si>
  <si>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</si>
  <si>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</si>
  <si>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</si>
  <si>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</si>
  <si>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</si>
  <si>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</si>
  <si>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</si>
  <si>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</si>
  <si>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</si>
  <si>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</si>
  <si>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</si>
  <si>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</si>
  <si>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</si>
  <si>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</si>
  <si>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</si>
  <si>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</si>
  <si>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</si>
  <si>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</si>
  <si>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</si>
  <si>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</si>
  <si>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</si>
  <si>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</si>
  <si>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</si>
  <si>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</si>
  <si>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</si>
  <si>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</si>
  <si>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</si>
  <si>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</si>
  <si>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</si>
  <si>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</si>
  <si>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</si>
  <si>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</si>
  <si>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</si>
  <si>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</si>
  <si>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</si>
  <si>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</si>
  <si>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</si>
  <si>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</si>
  <si>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</si>
  <si>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</si>
  <si>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</si>
  <si>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</si>
  <si>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</si>
  <si>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</si>
  <si>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</si>
  <si>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</si>
  <si>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</si>
  <si>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</si>
  <si>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</si>
  <si>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</si>
  <si>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</si>
  <si>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</si>
  <si>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</si>
  <si>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</si>
  <si>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</si>
  <si>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</si>
  <si>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</si>
  <si>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</si>
  <si>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</si>
  <si>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</si>
  <si>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</si>
  <si>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</si>
  <si>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</si>
  <si>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</si>
  <si>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</si>
  <si>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</si>
  <si>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</si>
  <si>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</si>
  <si>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</si>
  <si>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</si>
  <si>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</si>
  <si>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</si>
  <si>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</si>
  <si>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</si>
  <si>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</si>
  <si>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</si>
  <si>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</si>
  <si>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</si>
  <si>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</si>
  <si>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</si>
  <si>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</si>
  <si>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</si>
  <si>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</si>
  <si>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</si>
  <si>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</si>
  <si>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</si>
  <si>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</si>
  <si>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</si>
  <si>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</si>
  <si>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</si>
  <si>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</si>
  <si>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</si>
  <si>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</si>
  <si>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</si>
  <si>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</si>
  <si>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</si>
  <si>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</si>
  <si>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</si>
  <si>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</si>
  <si>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</si>
  <si>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</si>
  <si>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</si>
  <si>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</si>
  <si>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</si>
  <si>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</si>
  <si>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</si>
  <si>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</si>
  <si>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</si>
  <si>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</si>
  <si>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</si>
  <si>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</si>
  <si>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</si>
  <si>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</si>
  <si>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</si>
  <si>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</si>
  <si>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</si>
  <si>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</si>
  <si>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</si>
  <si>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</si>
  <si>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</si>
  <si>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</si>
  <si>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</si>
  <si>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</si>
  <si>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</si>
  <si>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</si>
  <si>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</si>
  <si>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</si>
  <si>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</si>
  <si>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</si>
  <si>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</si>
  <si>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</si>
  <si>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</si>
  <si>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</si>
  <si>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</si>
  <si>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</si>
  <si>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</si>
  <si>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</si>
  <si>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</si>
  <si>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</si>
  <si>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</si>
  <si>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</si>
  <si>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</si>
  <si>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</si>
  <si>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</si>
  <si>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</si>
  <si>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</si>
  <si>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</si>
  <si>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</si>
  <si>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</si>
  <si>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</si>
  <si>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</si>
  <si>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</si>
  <si>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</si>
  <si>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</si>
  <si>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</si>
  <si>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</si>
  <si>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</si>
  <si>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</si>
  <si>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</si>
  <si>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</si>
  <si>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</si>
  <si>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</si>
  <si>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</si>
  <si>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</si>
  <si>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</si>
  <si>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</si>
  <si>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</si>
  <si>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</si>
  <si>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</si>
  <si>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</si>
  <si>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</si>
  <si>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</si>
  <si>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</si>
  <si>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</si>
  <si>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</si>
  <si>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</si>
  <si>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</si>
  <si>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</si>
  <si>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</si>
  <si>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</si>
  <si>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</si>
  <si>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</si>
  <si>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</si>
  <si>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</si>
  <si>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</si>
  <si>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</si>
  <si>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</si>
  <si>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</si>
  <si>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</si>
  <si>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</si>
  <si>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</si>
  <si>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</si>
  <si>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</si>
  <si>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</si>
  <si>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</si>
  <si>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</si>
  <si>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</si>
  <si>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</si>
  <si>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</si>
  <si>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</si>
  <si>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</si>
  <si>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</si>
  <si>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</si>
  <si>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</si>
  <si>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</si>
  <si>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</si>
  <si>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</si>
  <si>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</si>
  <si>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</si>
  <si>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</si>
  <si>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</si>
  <si>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</si>
  <si>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</si>
  <si>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</si>
  <si>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</si>
  <si>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</si>
  <si>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</si>
  <si>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</si>
  <si>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</si>
  <si>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</si>
  <si>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</si>
  <si>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</si>
  <si>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</si>
  <si>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</si>
  <si>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</si>
  <si>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</si>
  <si>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</si>
  <si>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</si>
  <si>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</si>
  <si>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</si>
  <si>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</si>
  <si>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</si>
  <si>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</si>
  <si>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</si>
  <si>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</si>
  <si>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</si>
  <si>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</si>
  <si>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</si>
  <si>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</si>
  <si>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</si>
  <si>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</si>
  <si>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</si>
  <si>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</si>
  <si>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</si>
  <si>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</si>
  <si>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</si>
  <si>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</si>
  <si>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</si>
  <si>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</si>
  <si>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</si>
  <si>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</si>
  <si>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</si>
  <si>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</si>
  <si>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</si>
  <si>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</si>
  <si>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</si>
  <si>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</si>
  <si>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</si>
  <si>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</si>
  <si>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</si>
  <si>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</si>
  <si>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</si>
  <si>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</si>
  <si>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</si>
  <si>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</si>
  <si>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</si>
  <si>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</si>
  <si>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</si>
  <si>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</si>
  <si>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</si>
  <si>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</si>
  <si>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</si>
  <si>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</si>
  <si>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</si>
  <si>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</si>
  <si>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</si>
  <si>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</si>
  <si>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</si>
  <si>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</si>
  <si>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</si>
  <si>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</si>
  <si>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</si>
  <si>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</si>
  <si>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</si>
  <si>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</si>
  <si>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</si>
  <si>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</si>
  <si>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</si>
  <si>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</si>
  <si>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</si>
  <si>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</si>
  <si>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</si>
  <si>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</si>
  <si>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</si>
  <si>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</si>
  <si>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</si>
  <si>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</si>
  <si>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</si>
  <si>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</si>
  <si>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</si>
  <si>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</si>
  <si>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</si>
  <si>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</si>
  <si>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</si>
  <si>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</si>
  <si>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</si>
  <si>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</si>
  <si>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</si>
  <si>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</si>
  <si>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</si>
  <si>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</si>
  <si>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</si>
  <si>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</si>
  <si>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</si>
  <si>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</si>
  <si>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</si>
  <si>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</si>
  <si>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</si>
  <si>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</si>
  <si>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</si>
  <si>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</si>
  <si>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</si>
  <si>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</si>
  <si>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</si>
  <si>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</si>
  <si>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</si>
  <si>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</si>
  <si>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</si>
  <si>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</si>
  <si>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</si>
  <si>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</si>
  <si>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</si>
  <si>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</si>
  <si>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</si>
  <si>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</si>
  <si>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</si>
  <si>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</si>
  <si>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</si>
  <si>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</si>
  <si>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</si>
  <si>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</si>
  <si>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</si>
  <si>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</si>
  <si>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</si>
  <si>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</si>
  <si>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</si>
  <si>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</si>
  <si>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</si>
  <si>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</si>
  <si>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</si>
  <si>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</si>
  <si>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</si>
  <si>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</si>
  <si>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</si>
  <si>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</si>
  <si>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</si>
  <si>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</si>
  <si>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</si>
  <si>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</si>
  <si>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</si>
  <si>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</si>
  <si>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</si>
  <si>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</si>
  <si>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</si>
  <si>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</si>
  <si>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</si>
  <si>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</si>
  <si>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</si>
  <si>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</si>
  <si>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</si>
  <si>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</si>
  <si>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</si>
  <si>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</si>
  <si>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</si>
  <si>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</si>
  <si>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</si>
  <si>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</si>
  <si>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</si>
  <si>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</si>
  <si>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</si>
  <si>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</si>
  <si>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</si>
  <si>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</si>
  <si>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</si>
  <si>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</si>
  <si>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</si>
  <si>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</si>
  <si>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</si>
  <si>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</si>
  <si>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</si>
  <si>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</si>
  <si>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</si>
  <si>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</si>
  <si>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</si>
  <si>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</si>
  <si>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</si>
  <si>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</si>
  <si>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</si>
  <si>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</si>
  <si>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</si>
  <si>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</si>
  <si>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</si>
  <si>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</si>
  <si>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</si>
  <si>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</si>
  <si>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</si>
  <si>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</si>
  <si>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</si>
  <si>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</si>
  <si>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</si>
  <si>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</si>
  <si>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</si>
  <si>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</si>
  <si>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</si>
  <si>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</si>
  <si>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</si>
  <si>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</si>
  <si>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</si>
  <si>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</si>
  <si>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</si>
  <si>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</si>
  <si>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</si>
  <si>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</si>
  <si>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</si>
  <si>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</si>
  <si>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</si>
  <si>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</si>
  <si>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</si>
  <si>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</si>
  <si>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</si>
  <si>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</si>
  <si>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</si>
  <si>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</si>
  <si>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</si>
  <si>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</si>
  <si>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</si>
  <si>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</si>
  <si>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</si>
  <si>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</si>
  <si>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</si>
  <si>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</si>
  <si>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</si>
  <si>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</si>
  <si>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</si>
  <si>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</si>
  <si>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</si>
  <si>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</si>
  <si>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</si>
  <si>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</si>
  <si>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</si>
  <si>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</si>
  <si>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</si>
  <si>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</si>
  <si>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</si>
  <si>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</si>
  <si>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</si>
  <si>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</si>
  <si>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</si>
  <si>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</si>
  <si>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</si>
  <si>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</si>
  <si>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</si>
  <si>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</si>
  <si>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</si>
  <si>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</si>
  <si>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</si>
  <si>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</si>
  <si>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</si>
  <si>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</si>
  <si>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</si>
  <si>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</si>
  <si>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</si>
  <si>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</si>
  <si>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</si>
  <si>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</si>
  <si>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</si>
  <si>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</si>
  <si>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</si>
  <si>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</si>
  <si>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</si>
  <si>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</si>
  <si>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</si>
  <si>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</si>
  <si>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</si>
  <si>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</si>
  <si>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</si>
  <si>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</si>
  <si>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</si>
  <si>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</si>
  <si>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</si>
  <si>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</si>
  <si>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</si>
  <si>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</si>
  <si>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</si>
  <si>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</si>
  <si>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</si>
  <si>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</si>
  <si>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</si>
  <si>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</si>
  <si>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</si>
  <si>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</si>
  <si>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</si>
  <si>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</si>
  <si>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</si>
  <si>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</si>
  <si>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</si>
  <si>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</si>
  <si>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</si>
  <si>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</si>
  <si>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</si>
  <si>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</si>
  <si>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</si>
  <si>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</si>
  <si>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</si>
  <si>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</si>
  <si>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</si>
  <si>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</si>
  <si>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</si>
  <si>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</si>
  <si>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</si>
  <si>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</si>
  <si>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</si>
  <si>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</si>
  <si>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</si>
  <si>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</si>
  <si>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</si>
  <si>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</si>
  <si>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</si>
  <si>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</si>
  <si>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</si>
  <si>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</si>
  <si>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</si>
  <si>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</si>
  <si>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</si>
  <si>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</si>
  <si>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</si>
  <si>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</si>
  <si>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</si>
  <si>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</si>
  <si>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</si>
  <si>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</si>
  <si>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</si>
  <si>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</si>
  <si>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</si>
  <si>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</si>
  <si>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</si>
  <si>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</si>
  <si>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</si>
  <si>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</si>
  <si>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</si>
  <si>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</si>
  <si>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</si>
  <si>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</si>
  <si>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</si>
  <si>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</si>
  <si>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</si>
  <si>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</si>
  <si>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</si>
  <si>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</si>
  <si>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</si>
  <si>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</si>
  <si>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</si>
  <si>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</si>
  <si>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</si>
  <si>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</si>
  <si>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</si>
  <si>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</si>
  <si>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</si>
  <si>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</si>
  <si>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</si>
  <si>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</si>
  <si>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</si>
  <si>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</si>
  <si>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</si>
  <si>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</si>
  <si>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</si>
  <si>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</si>
  <si>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</si>
  <si>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</si>
  <si>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</si>
  <si>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</si>
  <si>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</si>
  <si>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</si>
  <si>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</si>
  <si>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</si>
  <si>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</si>
  <si>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</si>
  <si>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</si>
  <si>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</si>
  <si>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</si>
  <si>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</si>
  <si>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</si>
  <si>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</si>
  <si>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</si>
  <si>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</si>
  <si>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</si>
  <si>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</si>
  <si>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</si>
  <si>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</si>
  <si>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</si>
  <si>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</si>
  <si>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</si>
  <si>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</si>
  <si>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</si>
  <si>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</si>
  <si>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</si>
  <si>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</si>
  <si>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</si>
  <si>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</si>
  <si>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</si>
  <si>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</si>
  <si>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</si>
  <si>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</si>
  <si>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</si>
  <si>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</si>
  <si>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</si>
  <si>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</si>
  <si>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</si>
  <si>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</si>
  <si>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</si>
  <si>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</si>
  <si>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</si>
  <si>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</si>
  <si>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</si>
  <si>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</si>
  <si>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</si>
  <si>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</si>
  <si>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</si>
  <si>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</si>
  <si>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</si>
  <si>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</si>
  <si>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</si>
  <si>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</si>
  <si>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</si>
  <si>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</si>
  <si>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</si>
  <si>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</si>
  <si>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</si>
  <si>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</si>
  <si>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</si>
  <si>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</si>
  <si>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</si>
  <si>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</si>
  <si>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</si>
  <si>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</si>
  <si>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</si>
  <si>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</si>
  <si>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</si>
  <si>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</si>
  <si>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</si>
  <si>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</si>
  <si>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</si>
  <si>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</si>
  <si>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</si>
  <si>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</si>
  <si>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</si>
  <si>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</si>
  <si>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</si>
  <si>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</si>
  <si>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</si>
  <si>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</si>
  <si>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</si>
  <si>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</si>
  <si>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</si>
  <si>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</si>
  <si>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</si>
  <si>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</si>
  <si>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</si>
  <si>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</si>
  <si>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</si>
  <si>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</si>
  <si>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</si>
  <si>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</si>
  <si>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</si>
  <si>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</si>
  <si>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</si>
  <si>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</si>
  <si>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</si>
  <si>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</si>
  <si>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</si>
  <si>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</si>
  <si>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</si>
  <si>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</si>
  <si>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</si>
  <si>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</si>
  <si>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</si>
  <si>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</si>
  <si>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</si>
  <si>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</si>
  <si>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</si>
  <si>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</si>
  <si>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</si>
  <si>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</si>
  <si>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</si>
  <si>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</si>
  <si>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</si>
  <si>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</si>
  <si>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</si>
  <si>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</si>
  <si>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</si>
  <si>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</si>
  <si>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</si>
  <si>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</si>
  <si>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</si>
  <si>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</si>
  <si>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</si>
  <si>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</si>
  <si>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</si>
  <si>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</si>
  <si>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</si>
  <si>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</si>
  <si>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</si>
  <si>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</si>
  <si>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</si>
  <si>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</si>
  <si>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</si>
  <si>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</si>
  <si>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</si>
  <si>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</si>
  <si>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</si>
  <si>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</si>
  <si>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</si>
  <si>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</si>
  <si>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</si>
  <si>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</si>
  <si>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</si>
  <si>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</si>
  <si>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</si>
  <si>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</si>
  <si>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</si>
  <si>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</si>
  <si>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</si>
  <si>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</si>
  <si>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</si>
  <si>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</si>
  <si>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</si>
  <si>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</si>
  <si>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</si>
  <si>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</si>
  <si>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</si>
  <si>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</si>
  <si>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</si>
  <si>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</si>
  <si>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</si>
  <si>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</si>
  <si>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</si>
  <si>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</si>
  <si>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</si>
  <si>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</si>
  <si>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</si>
  <si>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</si>
  <si>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</si>
  <si>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</si>
  <si>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</si>
  <si>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</si>
  <si>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</si>
  <si>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</si>
  <si>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</si>
  <si>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</si>
  <si>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</si>
  <si>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</si>
  <si>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</si>
  <si>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</si>
  <si>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</si>
  <si>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</si>
  <si>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</si>
  <si>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</si>
  <si>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</si>
  <si>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</si>
  <si>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</si>
  <si>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</si>
  <si>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</si>
  <si>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</si>
  <si>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</si>
  <si>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</si>
  <si>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</si>
  <si>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</si>
  <si>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</si>
  <si>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</si>
  <si>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</si>
  <si>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</si>
  <si>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</si>
  <si>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</si>
  <si>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</si>
  <si>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</si>
  <si>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</si>
  <si>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</si>
  <si>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</si>
  <si>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</si>
  <si>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</si>
  <si>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</si>
  <si>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</si>
  <si>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</si>
  <si>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</si>
  <si>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</si>
  <si>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</si>
  <si>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</si>
  <si>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</si>
  <si>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</si>
  <si>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</si>
  <si>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</si>
  <si>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</si>
  <si>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</si>
  <si>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</si>
  <si>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</si>
  <si>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</si>
  <si>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</si>
  <si>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</si>
  <si>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</si>
  <si>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</si>
  <si>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</si>
  <si>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</si>
  <si>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</si>
  <si>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</si>
  <si>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</si>
  <si>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</si>
  <si>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</si>
  <si>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</si>
  <si>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</si>
  <si>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</si>
  <si>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</si>
  <si>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</si>
  <si>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</si>
  <si>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</si>
  <si>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</si>
  <si>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</si>
  <si>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</si>
  <si>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</si>
  <si>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</si>
  <si>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</si>
  <si>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</si>
  <si>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</si>
  <si>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</si>
  <si>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</si>
  <si>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</si>
  <si>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</si>
  <si>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</si>
  <si>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</si>
  <si>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</si>
  <si>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</si>
  <si>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</si>
  <si>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</si>
  <si>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</si>
  <si>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</si>
  <si>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</si>
  <si>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</si>
  <si>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</si>
  <si>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</si>
  <si>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</si>
  <si>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</si>
  <si>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</si>
  <si>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</si>
  <si>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</si>
  <si>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</si>
  <si>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</si>
  <si>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</si>
  <si>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</si>
  <si>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</si>
  <si>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</si>
  <si>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</si>
  <si>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</si>
  <si>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</si>
  <si>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</si>
  <si>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</si>
  <si>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</si>
  <si>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</si>
  <si>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</si>
  <si>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</si>
  <si>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</si>
  <si>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</si>
  <si>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</si>
  <si>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</si>
  <si>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</si>
  <si>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</si>
  <si>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</si>
  <si>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</si>
  <si>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</si>
  <si>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</si>
  <si>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</si>
  <si>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</si>
  <si>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</si>
  <si>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</si>
  <si>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</si>
  <si>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</si>
  <si>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</si>
  <si>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</si>
  <si>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</si>
  <si>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</si>
  <si>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</si>
  <si>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</si>
  <si>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</si>
  <si>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</si>
  <si>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</si>
  <si>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</si>
  <si>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</si>
  <si>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</si>
  <si>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</si>
  <si>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</si>
  <si>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</si>
  <si>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</si>
  <si>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</si>
  <si>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</si>
  <si>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</si>
  <si>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</si>
  <si>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</si>
  <si>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</si>
  <si>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</si>
  <si>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</si>
  <si>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</si>
  <si>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</si>
  <si>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</si>
  <si>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</si>
  <si>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</si>
  <si>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</si>
  <si>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</si>
  <si>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</si>
  <si>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</si>
  <si>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</si>
  <si>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</si>
  <si>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</si>
  <si>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</si>
  <si>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</si>
  <si>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</si>
  <si>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</si>
  <si>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</si>
  <si>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</si>
  <si>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</si>
  <si>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</si>
  <si>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</si>
  <si>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</si>
  <si>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</si>
  <si>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</si>
  <si>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</si>
  <si>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</si>
  <si>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</si>
  <si>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</si>
  <si>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</si>
  <si>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</si>
  <si>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</si>
  <si>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</si>
  <si>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</si>
  <si>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</si>
  <si>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</si>
  <si>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</si>
  <si>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</si>
  <si>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</si>
  <si>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</si>
  <si>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</si>
  <si>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</si>
  <si>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</si>
  <si>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</si>
  <si>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</si>
  <si>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</si>
  <si>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</si>
  <si>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</si>
  <si>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</si>
  <si>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</si>
  <si>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</si>
  <si>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</si>
  <si>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</si>
  <si>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</si>
  <si>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</si>
  <si>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</si>
  <si>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</si>
  <si>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</si>
  <si>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</si>
  <si>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</si>
  <si>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</si>
  <si>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</si>
  <si>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</si>
  <si>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</si>
  <si>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</si>
  <si>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</si>
  <si>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</si>
  <si>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</si>
  <si>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</si>
  <si>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</si>
  <si>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</si>
  <si>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</si>
  <si>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</si>
  <si>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</si>
  <si>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</si>
  <si>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</si>
  <si>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</si>
  <si>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</si>
  <si>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</si>
  <si>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</si>
  <si>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</si>
  <si>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</si>
  <si>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</si>
  <si>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</si>
  <si>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</si>
  <si>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</si>
  <si>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</si>
  <si>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</si>
  <si>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</si>
  <si>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</si>
  <si>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</si>
  <si>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</si>
  <si>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</si>
  <si>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</si>
  <si>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</si>
  <si>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</si>
  <si>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</si>
  <si>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</si>
  <si>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</si>
  <si>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</si>
  <si>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</si>
  <si>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</si>
  <si>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</si>
  <si>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</si>
  <si>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</si>
  <si>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</si>
  <si>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</si>
  <si>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</si>
  <si>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</si>
  <si>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</si>
  <si>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</si>
  <si>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</si>
  <si>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</si>
  <si>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</si>
  <si>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</si>
  <si>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</si>
  <si>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</si>
  <si>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</si>
  <si>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</si>
  <si>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</si>
  <si>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</si>
  <si>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</si>
  <si>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</si>
  <si>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</si>
  <si>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</si>
  <si>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</si>
  <si>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</si>
  <si>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</si>
  <si>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</si>
  <si>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</si>
  <si>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</si>
  <si>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</si>
  <si>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</si>
  <si>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</si>
  <si>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</si>
  <si>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</si>
  <si>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</si>
  <si>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</si>
  <si>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</si>
  <si>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</si>
  <si>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</si>
  <si>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</si>
  <si>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</si>
  <si>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</si>
  <si>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</si>
  <si>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</si>
  <si>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</si>
  <si>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</si>
  <si>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</si>
  <si>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</si>
  <si>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</si>
  <si>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</si>
  <si>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</si>
  <si>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</si>
  <si>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</si>
  <si>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</si>
  <si>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</si>
  <si>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</si>
  <si>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</si>
  <si>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</si>
  <si>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</si>
  <si>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</si>
  <si>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</si>
  <si>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</si>
  <si>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</si>
  <si>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</si>
  <si>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</si>
  <si>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</si>
  <si>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</si>
  <si>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</si>
  <si>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</si>
  <si>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</si>
  <si>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</si>
  <si>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</si>
  <si>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</si>
  <si>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</si>
  <si>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</si>
  <si>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</si>
  <si>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</si>
  <si>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</si>
  <si>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</si>
  <si>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</si>
  <si>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</si>
  <si>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</si>
  <si>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</si>
  <si>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</si>
  <si>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</si>
  <si>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</si>
  <si>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</si>
  <si>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</si>
  <si>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</si>
  <si>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</si>
  <si>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</si>
  <si>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</si>
  <si>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</si>
  <si>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</si>
  <si>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</si>
  <si>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</si>
  <si>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</si>
  <si>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</si>
  <si>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</si>
  <si>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</si>
  <si>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</si>
  <si>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</si>
  <si>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</si>
  <si>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</si>
  <si>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</si>
  <si>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</si>
  <si>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</si>
  <si>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</si>
  <si>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</si>
  <si>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</si>
  <si>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</si>
  <si>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</si>
  <si>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</si>
  <si>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</si>
  <si>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</si>
  <si>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</si>
  <si>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</si>
  <si>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</si>
  <si>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</si>
  <si>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</si>
  <si>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</si>
  <si>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</si>
  <si>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</si>
  <si>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</si>
  <si>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</si>
  <si>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</si>
  <si>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</si>
  <si>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</si>
  <si>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</si>
  <si>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</si>
  <si>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</si>
  <si>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</si>
  <si>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</si>
  <si>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</si>
  <si>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</si>
  <si>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</si>
  <si>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</si>
  <si>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</si>
  <si>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</si>
  <si>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</si>
  <si>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</si>
  <si>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</si>
  <si>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</si>
  <si>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</si>
  <si>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</si>
  <si>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</si>
  <si>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</si>
  <si>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</si>
  <si>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</si>
  <si>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</si>
  <si>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</si>
  <si>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</si>
  <si>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</si>
  <si>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</si>
  <si>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</si>
  <si>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</si>
  <si>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</si>
  <si>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</si>
  <si>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</si>
  <si>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</si>
  <si>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</si>
  <si>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</si>
  <si>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</si>
  <si>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</si>
  <si>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</si>
  <si>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</si>
  <si>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</si>
  <si>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</si>
  <si>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</si>
  <si>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</si>
  <si>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</si>
  <si>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</si>
  <si>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</si>
  <si>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</si>
  <si>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</si>
  <si>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</si>
  <si>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</si>
  <si>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</si>
  <si>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</si>
  <si>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</si>
  <si>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</si>
  <si>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</si>
  <si>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</si>
  <si>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</si>
  <si>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</si>
  <si>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</si>
  <si>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</si>
  <si>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</si>
  <si>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</si>
  <si>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</si>
  <si>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</si>
  <si>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</si>
  <si>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</si>
  <si>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</si>
  <si>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</si>
  <si>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</si>
  <si>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</si>
  <si>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</si>
  <si>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</si>
  <si>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</si>
  <si>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</si>
  <si>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</si>
  <si>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</si>
  <si>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</si>
  <si>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</si>
  <si>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</si>
  <si>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</si>
  <si>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</si>
  <si>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</si>
  <si>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</si>
  <si>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</si>
  <si>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</si>
  <si>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</si>
  <si>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</si>
  <si>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</si>
  <si>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</si>
  <si>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</si>
  <si>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</si>
  <si>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</si>
  <si>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</si>
  <si>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</si>
  <si>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</si>
  <si>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</si>
  <si>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</si>
  <si>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</si>
  <si>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</si>
  <si>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</si>
  <si>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</si>
  <si>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</si>
  <si>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</si>
  <si>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</si>
  <si>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</si>
  <si>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</si>
  <si>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</si>
  <si>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</si>
  <si>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</si>
  <si>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</si>
  <si>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</si>
  <si>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</si>
  <si>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</si>
  <si>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</si>
  <si>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</si>
  <si>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</si>
  <si>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</si>
  <si>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</si>
  <si>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</si>
  <si>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</si>
  <si>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</si>
  <si>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</si>
  <si>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</si>
  <si>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</si>
  <si>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</si>
  <si>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</si>
  <si>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</si>
  <si>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</si>
  <si>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</si>
  <si>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</si>
  <si>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</si>
  <si>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</si>
  <si>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</si>
  <si>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</si>
  <si>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</si>
  <si>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</si>
  <si>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</si>
  <si>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</si>
  <si>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</si>
  <si>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</si>
  <si>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</si>
  <si>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</si>
  <si>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</si>
  <si>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</si>
  <si>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</si>
  <si>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</si>
  <si>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</si>
  <si>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</si>
  <si>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</si>
  <si>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</si>
  <si>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</si>
  <si>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</si>
  <si>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</si>
  <si>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</si>
  <si>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</si>
  <si>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</si>
  <si>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</si>
  <si>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</si>
  <si>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</si>
  <si>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</si>
  <si>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</si>
  <si>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</si>
  <si>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</si>
  <si>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</si>
  <si>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</si>
  <si>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</si>
  <si>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</si>
  <si>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</si>
  <si>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</si>
  <si>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</si>
  <si>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</si>
  <si>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</si>
  <si>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</si>
  <si>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</si>
  <si>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</si>
  <si>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</si>
  <si>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</si>
  <si>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</si>
  <si>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</si>
  <si>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</si>
  <si>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</si>
  <si>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</si>
  <si>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</si>
  <si>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</si>
  <si>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</si>
  <si>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</si>
  <si>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</si>
  <si>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</si>
  <si>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</si>
  <si>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</si>
  <si>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</si>
  <si>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</si>
  <si>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</si>
  <si>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</si>
  <si>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</si>
  <si>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</si>
  <si>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</si>
  <si>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</si>
  <si>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</si>
  <si>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</si>
  <si>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</si>
  <si>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</si>
  <si>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</si>
  <si>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</si>
  <si>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</si>
  <si>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</si>
  <si>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</si>
  <si>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</si>
  <si>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</si>
  <si>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</si>
  <si>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</si>
  <si>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</si>
  <si>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</si>
  <si>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</si>
  <si>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</si>
  <si>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</si>
  <si>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</si>
  <si>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</si>
  <si>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</si>
  <si>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</si>
  <si>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</si>
  <si>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</si>
  <si>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</si>
  <si>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</si>
  <si>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</si>
  <si>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</si>
  <si>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</si>
  <si>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</si>
  <si>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</si>
  <si>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</si>
  <si>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</si>
  <si>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</si>
  <si>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</si>
  <si>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</si>
  <si>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</si>
  <si>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</si>
  <si>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</si>
  <si>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</si>
  <si>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</si>
  <si>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</si>
  <si>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</si>
  <si>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</si>
  <si>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</si>
  <si>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</si>
  <si>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</si>
  <si>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</si>
  <si>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</si>
  <si>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</si>
  <si>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</si>
  <si>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</si>
  <si>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</si>
  <si>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</si>
  <si>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</si>
  <si>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</si>
  <si>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</si>
  <si>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</si>
  <si>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</si>
  <si>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</si>
  <si>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</si>
  <si>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</si>
  <si>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</si>
  <si>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</si>
  <si>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</si>
  <si>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</si>
  <si>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</si>
  <si>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</si>
  <si>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</si>
  <si>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</si>
  <si>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</si>
  <si>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</si>
  <si>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</si>
  <si>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</si>
  <si>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</si>
  <si>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</si>
  <si>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</si>
  <si>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</si>
  <si>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</si>
  <si>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</si>
  <si>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</si>
  <si>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</si>
  <si>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</si>
  <si>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</si>
  <si>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</si>
  <si>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</si>
  <si>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</si>
  <si>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</si>
  <si>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</si>
  <si>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</si>
  <si>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</si>
  <si>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</si>
  <si>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</si>
  <si>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</si>
  <si>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</si>
  <si>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</si>
  <si>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</si>
  <si>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</si>
  <si>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</si>
  <si>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</si>
  <si>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</si>
  <si>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</si>
  <si>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</si>
  <si>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</si>
  <si>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</si>
  <si>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</si>
  <si>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</si>
  <si>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</si>
  <si>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</si>
  <si>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</si>
  <si>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</si>
  <si>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</si>
  <si>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</si>
  <si>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</si>
  <si>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</si>
  <si>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</si>
  <si>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</si>
  <si>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</si>
  <si>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</si>
  <si>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</si>
  <si>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</si>
  <si>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</si>
  <si>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</si>
  <si>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</si>
  <si>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</si>
  <si>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</si>
  <si>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</si>
  <si>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</si>
  <si>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</si>
  <si>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</si>
  <si>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</si>
  <si>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</si>
  <si>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</si>
  <si>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</si>
  <si>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</si>
  <si>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</si>
  <si>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</si>
  <si>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</si>
  <si>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</si>
  <si>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</si>
  <si>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</si>
  <si>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</si>
  <si>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</si>
  <si>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</si>
  <si>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</si>
  <si>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</si>
  <si>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</si>
  <si>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</si>
  <si>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</si>
  <si>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</si>
  <si>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</si>
  <si>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</si>
  <si>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</si>
  <si>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</si>
  <si>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</si>
  <si>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</si>
  <si>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</si>
  <si>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</si>
  <si>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</si>
  <si>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</si>
  <si>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</si>
  <si>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</si>
  <si>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</si>
  <si>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</si>
  <si>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</si>
  <si>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</si>
  <si>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</si>
  <si>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</si>
  <si>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</si>
  <si>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</si>
  <si>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</si>
  <si>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</si>
  <si>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</si>
  <si>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</si>
  <si>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</si>
  <si>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</si>
  <si>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</si>
  <si>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</si>
  <si>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</si>
  <si>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</si>
  <si>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</si>
  <si>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</si>
  <si>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</si>
  <si>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</si>
  <si>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</si>
  <si>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</si>
  <si>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</si>
  <si>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</si>
  <si>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</si>
  <si>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</si>
  <si>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</si>
  <si>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</si>
  <si>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</si>
  <si>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</si>
  <si>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</si>
  <si>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</si>
  <si>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</si>
  <si>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</si>
  <si>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</si>
  <si>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</si>
  <si>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</si>
  <si>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</si>
  <si>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</si>
  <si>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</si>
  <si>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</si>
  <si>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</si>
  <si>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</si>
  <si>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</si>
  <si>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</si>
  <si>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</si>
  <si>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</si>
  <si>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</si>
  <si>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</si>
  <si>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</si>
  <si>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</si>
  <si>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</si>
  <si>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</si>
  <si>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</si>
  <si>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</si>
  <si>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</si>
  <si>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</si>
  <si>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</si>
  <si>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</si>
  <si>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</si>
  <si>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</si>
  <si>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</si>
  <si>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</si>
  <si>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</si>
  <si>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</si>
  <si>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</si>
  <si>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</si>
  <si>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</si>
  <si>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</si>
  <si>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</si>
  <si>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</si>
  <si>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</si>
  <si>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</si>
  <si>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</si>
  <si>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</si>
  <si>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</si>
  <si>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</si>
  <si>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</si>
  <si>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</si>
  <si>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</si>
  <si>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</si>
  <si>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</si>
  <si>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</si>
  <si>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</si>
  <si>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</si>
  <si>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</si>
  <si>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</si>
  <si>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</si>
  <si>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</si>
  <si>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</si>
  <si>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</si>
  <si>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</si>
  <si>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</si>
  <si>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</si>
  <si>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</si>
  <si>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</si>
  <si>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</si>
  <si>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</si>
  <si>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</si>
  <si>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</si>
  <si>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</si>
  <si>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</si>
  <si>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</si>
  <si>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</si>
  <si>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</si>
  <si>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</si>
  <si>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</si>
  <si>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</si>
  <si>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</si>
  <si>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</si>
  <si>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</si>
  <si>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</si>
  <si>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</si>
  <si>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</si>
  <si>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</si>
  <si>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</si>
  <si>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</si>
  <si>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</si>
  <si>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</si>
  <si>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</si>
  <si>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</si>
  <si>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</si>
  <si>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</si>
  <si>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</si>
  <si>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</si>
  <si>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</si>
  <si>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</si>
  <si>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</si>
  <si>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</si>
  <si>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</si>
  <si>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</si>
  <si>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</si>
  <si>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</si>
  <si>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</si>
  <si>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</si>
  <si>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</si>
  <si>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</si>
  <si>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</si>
  <si>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</si>
  <si>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</si>
  <si>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</si>
  <si>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</si>
  <si>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</si>
  <si>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</si>
  <si>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</si>
  <si>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</si>
  <si>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</si>
  <si>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</si>
  <si>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</si>
  <si>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</si>
  <si>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</si>
  <si>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</si>
  <si>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</si>
  <si>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</si>
  <si>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</si>
  <si>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</si>
  <si>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</si>
  <si>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</si>
  <si>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</si>
  <si>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</si>
  <si>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</si>
  <si>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</si>
  <si>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</si>
  <si>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</si>
  <si>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</si>
  <si>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</si>
  <si>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</si>
  <si>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</si>
  <si>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</si>
  <si>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</si>
  <si>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</si>
  <si>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</si>
  <si>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</si>
  <si>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</si>
  <si>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</si>
  <si>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</si>
  <si>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</si>
  <si>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</si>
  <si>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</si>
  <si>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</si>
  <si>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</si>
  <si>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</si>
  <si>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</si>
  <si>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</si>
  <si>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</si>
  <si>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</si>
  <si>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</si>
  <si>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</si>
  <si>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</si>
  <si>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</si>
  <si>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</si>
  <si>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</si>
  <si>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</si>
  <si>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</si>
  <si>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</si>
  <si>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</si>
  <si>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</si>
  <si>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</si>
  <si>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</si>
  <si>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</si>
  <si>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</si>
  <si>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</si>
  <si>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</si>
  <si>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</si>
  <si>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</si>
  <si>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</si>
  <si>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</si>
  <si>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</si>
  <si>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</si>
  <si>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</si>
  <si>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</si>
  <si>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</si>
  <si>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</si>
  <si>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</si>
  <si>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</si>
  <si>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</si>
  <si>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</si>
  <si>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</si>
  <si>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</si>
  <si>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</si>
  <si>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</si>
  <si>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</si>
  <si>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</si>
  <si>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</si>
  <si>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</si>
  <si>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</si>
  <si>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</si>
  <si>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</si>
  <si>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</si>
  <si>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</si>
  <si>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</si>
  <si>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</si>
  <si>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</si>
  <si>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</si>
  <si>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</si>
  <si>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</si>
  <si>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</si>
  <si>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</si>
  <si>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</si>
  <si>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</si>
  <si>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</si>
  <si>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</si>
  <si>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</si>
  <si>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</si>
  <si>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</si>
  <si>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</si>
  <si>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</si>
  <si>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</si>
  <si>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</si>
  <si>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</si>
  <si>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</si>
  <si>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</si>
  <si>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</si>
  <si>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</si>
  <si>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</si>
  <si>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</si>
  <si>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</si>
  <si>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</si>
  <si>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</si>
  <si>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</si>
  <si>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</si>
  <si>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</si>
  <si>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</si>
  <si>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</si>
  <si>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</si>
  <si>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</si>
  <si>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</si>
  <si>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</si>
  <si>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</si>
  <si>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</si>
  <si>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</si>
  <si>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</si>
  <si>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</si>
  <si>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</si>
  <si>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</si>
  <si>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</si>
  <si>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</si>
  <si>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</si>
  <si>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</si>
  <si>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</si>
  <si>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</si>
  <si>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</si>
  <si>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</si>
  <si>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</si>
  <si>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</si>
  <si>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</si>
  <si>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</si>
  <si>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</si>
  <si>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</si>
  <si>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</si>
  <si>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</si>
  <si>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</si>
  <si>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</si>
  <si>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</si>
  <si>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</si>
  <si>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</si>
  <si>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</si>
  <si>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</si>
  <si>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</si>
  <si>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</si>
  <si>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</si>
  <si>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</si>
  <si>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</si>
  <si>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</si>
  <si>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</si>
  <si>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</si>
  <si>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</si>
  <si>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</si>
  <si>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</si>
  <si>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</si>
  <si>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</si>
  <si>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</si>
  <si>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</si>
  <si>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</si>
  <si>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</si>
  <si>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</si>
  <si>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</si>
  <si>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</si>
  <si>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</si>
  <si>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</si>
  <si>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</si>
  <si>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</si>
  <si>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</si>
  <si>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</si>
  <si>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</si>
  <si>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</si>
  <si>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</si>
  <si>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</si>
  <si>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</si>
  <si>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</si>
  <si>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</si>
  <si>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</si>
  <si>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</si>
  <si>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</si>
  <si>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</si>
  <si>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</si>
  <si>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</si>
  <si>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</si>
  <si>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</si>
  <si>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</si>
  <si>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</si>
  <si>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</si>
  <si>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</si>
  <si>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</si>
  <si>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</si>
  <si>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</si>
  <si>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</si>
  <si>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</si>
  <si>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</si>
  <si>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</si>
  <si>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</si>
  <si>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</si>
  <si>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</si>
  <si>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</si>
  <si>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</si>
  <si>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</si>
  <si>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</si>
  <si>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</si>
  <si>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</si>
  <si>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</si>
  <si>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</si>
  <si>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</si>
  <si>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</si>
  <si>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</si>
  <si>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</si>
  <si>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</si>
  <si>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</si>
  <si>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</si>
  <si>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</si>
  <si>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</si>
  <si>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</si>
  <si>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</si>
  <si>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</si>
  <si>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</si>
  <si>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</si>
  <si>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</si>
  <si>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</si>
  <si>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</si>
  <si>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</si>
  <si>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</si>
  <si>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</si>
  <si>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</si>
  <si>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</si>
  <si>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</si>
  <si>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</si>
  <si>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</si>
  <si>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</si>
  <si>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</si>
  <si>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</si>
  <si>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</si>
  <si>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</si>
  <si>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</si>
  <si>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</si>
  <si>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</si>
  <si>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</si>
  <si>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</si>
  <si>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</si>
  <si>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</si>
  <si>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</si>
  <si>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</si>
  <si>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</si>
  <si>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</si>
  <si>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</si>
  <si>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</si>
  <si>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</si>
  <si>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</si>
  <si>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</si>
  <si>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</si>
  <si>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</si>
  <si>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</si>
  <si>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</si>
  <si>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</si>
  <si>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</si>
  <si>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</si>
  <si>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</si>
  <si>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</si>
  <si>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</si>
  <si>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</si>
  <si>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</si>
  <si>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</si>
  <si>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</si>
  <si>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</si>
  <si>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</si>
  <si>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</si>
  <si>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</si>
  <si>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</si>
  <si>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</si>
  <si>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</si>
  <si>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</si>
  <si>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</si>
  <si>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</si>
  <si>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</si>
  <si>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</si>
  <si>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</si>
  <si>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</si>
  <si>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</si>
  <si>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</si>
  <si>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</si>
  <si>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</si>
  <si>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</si>
  <si>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</si>
  <si>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</si>
  <si>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</si>
  <si>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</si>
  <si>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</si>
  <si>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</si>
  <si>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</si>
  <si>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</si>
  <si>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</si>
  <si>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</si>
  <si>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</si>
  <si>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</si>
  <si>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</si>
  <si>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</si>
  <si>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</si>
  <si>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</si>
  <si>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</si>
  <si>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</si>
  <si>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</si>
  <si>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</si>
  <si>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</si>
  <si>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</si>
  <si>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</si>
  <si>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</si>
  <si>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</si>
  <si>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</si>
  <si>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</si>
  <si>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</si>
  <si>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</si>
  <si>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</si>
  <si>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</si>
  <si>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</si>
  <si>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</si>
  <si>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</si>
  <si>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</si>
  <si>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</si>
  <si>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</si>
  <si>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</si>
  <si>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</si>
  <si>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</si>
  <si>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</si>
  <si>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</si>
  <si>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</si>
  <si>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</si>
  <si>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</si>
  <si>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</si>
  <si>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</si>
  <si>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</si>
  <si>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</si>
  <si>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</si>
  <si>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</si>
  <si>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</si>
  <si>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</si>
  <si>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</si>
  <si>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</si>
  <si>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</si>
  <si>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</si>
  <si>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</si>
  <si>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</si>
  <si>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</si>
  <si>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</si>
  <si>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</si>
  <si>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</si>
  <si>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</si>
  <si>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</si>
  <si>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</si>
  <si>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</si>
  <si>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</si>
  <si>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</si>
  <si>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</si>
  <si>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</si>
  <si>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</si>
  <si>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</si>
  <si>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</si>
  <si>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</si>
  <si>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</si>
  <si>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</si>
  <si>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</si>
  <si>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</si>
  <si>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</si>
  <si>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</si>
  <si>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</si>
  <si>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</si>
  <si>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</si>
  <si>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</si>
  <si>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</si>
  <si>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</si>
  <si>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</si>
  <si>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</si>
  <si>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</si>
  <si>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</si>
  <si>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</si>
  <si>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</si>
  <si>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</si>
  <si>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</si>
  <si>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</si>
  <si>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</si>
  <si>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</si>
  <si>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</si>
  <si>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</si>
  <si>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</si>
  <si>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</si>
  <si>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</si>
  <si>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</si>
  <si>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</si>
  <si>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</si>
  <si>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</si>
  <si>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</si>
  <si>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</si>
  <si>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</si>
  <si>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</si>
  <si>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</si>
  <si>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</si>
  <si>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</si>
  <si>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</si>
  <si>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</si>
  <si>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</si>
  <si>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</si>
  <si>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</si>
  <si>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</si>
  <si>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</si>
  <si>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</si>
  <si>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</si>
  <si>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</si>
  <si>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</si>
  <si>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</si>
  <si>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</si>
  <si>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</si>
  <si>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</si>
  <si>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</si>
  <si>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</si>
  <si>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</si>
  <si>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</si>
  <si>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</si>
  <si>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</si>
  <si>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</si>
  <si>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</si>
  <si>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</si>
  <si>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</si>
  <si>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</si>
  <si>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</si>
  <si>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</si>
  <si>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</si>
  <si>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</si>
  <si>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</si>
  <si>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</si>
  <si>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</si>
  <si>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</si>
  <si>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</si>
  <si>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</si>
  <si>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</si>
  <si>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</si>
  <si>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</si>
  <si>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</si>
  <si>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</si>
  <si>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</si>
  <si>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</si>
  <si>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</si>
  <si>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</si>
  <si>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</si>
  <si>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</si>
  <si>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</si>
  <si>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</si>
  <si>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</si>
  <si>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</si>
  <si>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</si>
  <si>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</si>
  <si>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</si>
  <si>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</si>
  <si>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</si>
  <si>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</si>
  <si>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</si>
  <si>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</si>
  <si>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</si>
  <si>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</si>
  <si>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</si>
  <si>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</si>
  <si>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</si>
  <si>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</si>
  <si>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</si>
  <si>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</si>
  <si>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</si>
  <si>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</si>
  <si>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</si>
  <si>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</si>
  <si>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</si>
  <si>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</si>
  <si>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</si>
  <si>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</si>
  <si>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</si>
  <si>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</si>
  <si>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</si>
  <si>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</si>
  <si>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</si>
  <si>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</si>
  <si>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</si>
  <si>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</si>
  <si>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</si>
  <si>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</si>
  <si>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</si>
  <si>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</si>
  <si>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</si>
  <si>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</si>
  <si>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</si>
  <si>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</si>
  <si>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</si>
  <si>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</si>
  <si>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</si>
  <si>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</si>
  <si>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</si>
  <si>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</si>
  <si>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</si>
  <si>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</si>
  <si>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</si>
  <si>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</si>
  <si>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</si>
  <si>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</si>
  <si>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</si>
  <si>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</si>
  <si>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</si>
  <si>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</si>
  <si>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</si>
  <si>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</si>
  <si>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</si>
  <si>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</si>
  <si>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</si>
  <si>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</si>
  <si>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</si>
  <si>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</si>
  <si>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</si>
  <si>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</si>
  <si>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</si>
  <si>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</si>
  <si>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</si>
  <si>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</si>
  <si>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</si>
  <si>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</si>
  <si>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</si>
  <si>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</si>
  <si>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</si>
  <si>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</si>
  <si>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</si>
  <si>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</si>
  <si>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</si>
  <si>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</si>
  <si>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</si>
  <si>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</si>
  <si>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</si>
  <si>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</si>
  <si>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</si>
  <si>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</si>
  <si>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</si>
  <si>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</si>
  <si>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</si>
  <si>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</si>
  <si>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</si>
  <si>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</si>
  <si>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</si>
  <si>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</si>
  <si>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</si>
  <si>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</si>
  <si>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</si>
  <si>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</si>
  <si>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</si>
  <si>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</si>
  <si>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</si>
  <si>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</si>
  <si>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</si>
  <si>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</si>
  <si>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</si>
  <si>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</si>
  <si>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</si>
  <si>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</si>
  <si>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</si>
  <si>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</si>
  <si>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</si>
  <si>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</si>
  <si>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</si>
  <si>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</si>
  <si>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</si>
  <si>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</si>
  <si>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</si>
  <si>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</si>
  <si>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</si>
  <si>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</si>
  <si>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</si>
  <si>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</si>
  <si>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</si>
  <si>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</si>
  <si>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</si>
  <si>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</si>
  <si>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</si>
  <si>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</si>
  <si>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</si>
  <si>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</si>
  <si>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</si>
  <si>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</si>
  <si>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</si>
  <si>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</si>
  <si>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</si>
  <si>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</si>
  <si>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</si>
  <si>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</si>
  <si>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</si>
  <si>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</si>
  <si>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</si>
  <si>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</si>
  <si>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</si>
  <si>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</si>
  <si>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</si>
  <si>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</si>
  <si>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</si>
  <si>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</si>
  <si>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</si>
  <si>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</si>
  <si>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</si>
  <si>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</si>
  <si>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</si>
  <si>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</si>
  <si>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</si>
  <si>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</si>
  <si>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</si>
  <si>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</si>
  <si>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</si>
  <si>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</si>
  <si>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</si>
  <si>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</si>
  <si>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</si>
  <si>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</si>
  <si>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</si>
  <si>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</si>
  <si>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</si>
  <si>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</si>
  <si>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</si>
  <si>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</si>
  <si>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</si>
  <si>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</si>
  <si>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</si>
  <si>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</si>
  <si>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</si>
  <si>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</si>
  <si>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</si>
  <si>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</si>
  <si>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</si>
  <si>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</si>
  <si>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</si>
  <si>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</si>
  <si>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</si>
  <si>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</si>
  <si>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</si>
  <si>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</si>
  <si>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</si>
  <si>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</si>
  <si>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</si>
  <si>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</si>
  <si>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</si>
  <si>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</si>
  <si>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</si>
  <si>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</si>
  <si>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</si>
  <si>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</si>
  <si>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</si>
  <si>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</si>
  <si>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</si>
  <si>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</si>
  <si>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</si>
  <si>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</si>
  <si>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</si>
  <si>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</si>
  <si>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</si>
  <si>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</si>
  <si>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</si>
  <si>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</si>
  <si>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</si>
  <si>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</si>
  <si>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</si>
  <si>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</si>
  <si>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</si>
  <si>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</si>
  <si>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</si>
  <si>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</si>
  <si>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</si>
  <si>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</si>
  <si>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</si>
  <si>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</si>
  <si>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</si>
  <si>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</si>
  <si>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</si>
  <si>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</si>
  <si>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</si>
  <si>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</si>
  <si>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</si>
  <si>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</si>
  <si>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</si>
  <si>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</si>
  <si>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</si>
  <si>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</si>
  <si>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</si>
  <si>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</si>
  <si>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</si>
  <si>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</si>
  <si>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</si>
  <si>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</si>
  <si>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</si>
  <si>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</si>
  <si>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</si>
  <si>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</si>
  <si>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</si>
  <si>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</si>
  <si>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</si>
  <si>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</si>
  <si>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</si>
  <si>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</si>
  <si>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</si>
  <si>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</si>
  <si>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</si>
  <si>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</si>
  <si>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</si>
  <si>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</si>
  <si>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</si>
  <si>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</si>
  <si>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</si>
  <si>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</si>
  <si>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</si>
  <si>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</si>
  <si>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</si>
  <si>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</si>
  <si>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</si>
  <si>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</si>
  <si>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</si>
  <si>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</si>
  <si>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</si>
  <si>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</si>
  <si>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</si>
  <si>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</si>
  <si>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</si>
  <si>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</si>
  <si>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</si>
  <si>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</si>
  <si>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</si>
  <si>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</si>
  <si>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</si>
  <si>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</si>
  <si>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</si>
  <si>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</si>
  <si>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</si>
  <si>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</si>
  <si>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</si>
  <si>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</si>
  <si>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</si>
  <si>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</si>
  <si>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</si>
  <si>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</si>
  <si>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</si>
  <si>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</si>
  <si>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</si>
  <si>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</si>
  <si>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</si>
  <si>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</si>
  <si>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</si>
  <si>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</si>
  <si>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</si>
  <si>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</si>
  <si>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</si>
  <si>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</si>
  <si>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</si>
  <si>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</si>
  <si>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</si>
  <si>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</si>
  <si>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</si>
  <si>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</si>
  <si>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</si>
  <si>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</si>
  <si>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</si>
  <si>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</si>
  <si>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</si>
  <si>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</si>
  <si>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</si>
  <si>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</si>
  <si>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</si>
  <si>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</si>
  <si>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</si>
  <si>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</si>
  <si>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</si>
  <si>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</si>
  <si>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</si>
  <si>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</si>
  <si>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</si>
  <si>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</si>
  <si>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</si>
  <si>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</si>
  <si>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</si>
  <si>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</si>
  <si>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</si>
  <si>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</si>
  <si>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</si>
  <si>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</si>
  <si>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</si>
  <si>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</si>
  <si>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</si>
  <si>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</si>
  <si>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</si>
  <si>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</si>
  <si>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</si>
  <si>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</si>
  <si>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</si>
  <si>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</si>
  <si>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</si>
  <si>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</si>
  <si>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</si>
  <si>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</si>
  <si>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</si>
  <si>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</si>
  <si>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</si>
  <si>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</si>
  <si>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</si>
  <si>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</si>
  <si>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</si>
  <si>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</si>
  <si>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</si>
  <si>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</si>
  <si>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</si>
  <si>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</si>
  <si>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</si>
  <si>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</si>
  <si>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</si>
  <si>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</si>
  <si>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</si>
  <si>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</si>
  <si>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</si>
  <si>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</si>
  <si>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</si>
  <si>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</si>
  <si>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</si>
  <si>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</si>
  <si>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</si>
  <si>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</si>
  <si>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</si>
  <si>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</si>
  <si>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</si>
  <si>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</si>
  <si>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</si>
  <si>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</si>
  <si>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</si>
  <si>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</si>
  <si>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</si>
  <si>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</si>
  <si>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</si>
  <si>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</si>
  <si>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</si>
  <si>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</si>
  <si>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</si>
  <si>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</si>
  <si>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</si>
  <si>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</si>
  <si>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</si>
  <si>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</si>
  <si>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</si>
  <si>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</si>
  <si>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</si>
  <si>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</si>
  <si>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</si>
  <si>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</si>
  <si>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</si>
  <si>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</si>
  <si>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</si>
  <si>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</si>
  <si>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</si>
  <si>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</si>
  <si>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</si>
  <si>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</si>
  <si>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</si>
  <si>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</si>
  <si>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</si>
  <si>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</si>
  <si>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</si>
  <si>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</si>
  <si>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</si>
  <si>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</si>
  <si>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</si>
  <si>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</si>
  <si>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</si>
  <si>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</si>
  <si>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</si>
  <si>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</si>
  <si>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</si>
  <si>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</si>
  <si>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</si>
  <si>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</si>
  <si>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</si>
  <si>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</si>
  <si>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</si>
  <si>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</si>
  <si>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</si>
  <si>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</si>
  <si>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</si>
  <si>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</si>
  <si>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</si>
  <si>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</si>
  <si>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</si>
  <si>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</si>
  <si>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</si>
  <si>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</si>
  <si>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</si>
  <si>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</si>
  <si>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</si>
  <si>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</si>
  <si>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</si>
  <si>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</si>
  <si>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</si>
  <si>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</si>
  <si>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</si>
  <si>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</si>
  <si>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</si>
  <si>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</si>
  <si>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</si>
  <si>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</si>
  <si>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</si>
  <si>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</si>
  <si>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</si>
  <si>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</si>
  <si>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</si>
  <si>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</si>
  <si>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</si>
  <si>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</si>
  <si>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</si>
  <si>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</si>
  <si>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</si>
  <si>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</si>
  <si>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</si>
  <si>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</si>
  <si>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</si>
  <si>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</si>
  <si>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</si>
  <si>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</si>
  <si>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</si>
  <si>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</si>
  <si>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</si>
  <si>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</si>
  <si>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</si>
  <si>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</si>
  <si>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</si>
  <si>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</si>
  <si>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</si>
  <si>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</si>
  <si>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</si>
  <si>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</si>
  <si>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</si>
  <si>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</si>
  <si>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</si>
  <si>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</si>
  <si>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</si>
  <si>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</si>
  <si>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</si>
  <si>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</si>
  <si>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</si>
  <si>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</si>
  <si>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</si>
  <si>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</si>
  <si>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</si>
  <si>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</si>
  <si>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</si>
  <si>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</si>
  <si>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</si>
  <si>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</si>
  <si>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</si>
  <si>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</si>
  <si>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</si>
  <si>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</si>
  <si>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</si>
  <si>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</si>
  <si>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</si>
  <si>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</si>
  <si>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</si>
  <si>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</si>
  <si>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</si>
  <si>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</si>
  <si>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</si>
  <si>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</si>
  <si>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</si>
  <si>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</si>
  <si>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</si>
  <si>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</si>
  <si>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</si>
  <si>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</si>
  <si>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</si>
  <si>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</si>
  <si>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</si>
  <si>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</si>
  <si>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</si>
  <si>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</si>
  <si>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</si>
  <si>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</si>
  <si>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</si>
  <si>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</si>
  <si>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</si>
  <si>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</si>
  <si>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</si>
  <si>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</si>
  <si>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</si>
  <si>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</si>
  <si>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</si>
  <si>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</si>
  <si>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</si>
  <si>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</si>
  <si>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</si>
  <si>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</si>
  <si>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</si>
  <si>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</si>
  <si>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</si>
  <si>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</si>
  <si>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</si>
  <si>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</si>
  <si>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</si>
  <si>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</si>
  <si>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</si>
  <si>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</si>
  <si>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</si>
  <si>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</si>
  <si>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</si>
  <si>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</si>
  <si>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</si>
  <si>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</si>
  <si>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</si>
  <si>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</si>
  <si>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</si>
  <si>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</si>
  <si>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</si>
  <si>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</si>
  <si>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</si>
  <si>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</si>
  <si>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</si>
  <si>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</si>
  <si>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</si>
  <si>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</si>
  <si>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</si>
  <si>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</si>
  <si>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</si>
  <si>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</si>
  <si>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</si>
  <si>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</si>
  <si>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</si>
  <si>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</si>
  <si>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</si>
  <si>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</si>
  <si>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</si>
  <si>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</si>
  <si>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</si>
  <si>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</si>
  <si>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</si>
  <si>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</si>
  <si>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</si>
  <si>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</si>
  <si>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</si>
  <si>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</si>
  <si>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</si>
  <si>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</si>
  <si>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</si>
  <si>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</si>
  <si>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</si>
  <si>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</si>
  <si>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</si>
  <si>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</si>
  <si>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</si>
  <si>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</si>
  <si>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</si>
  <si>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</si>
  <si>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</si>
  <si>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</si>
  <si>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</si>
  <si>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</si>
  <si>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</si>
  <si>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</si>
  <si>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</si>
  <si>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</si>
  <si>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</si>
  <si>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</si>
  <si>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</si>
  <si>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</si>
  <si>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</si>
  <si>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</si>
  <si>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</si>
  <si>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</si>
  <si>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</si>
  <si>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</si>
  <si>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</si>
  <si>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</si>
  <si>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</si>
  <si>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</si>
  <si>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</si>
  <si>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</si>
  <si>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</si>
  <si>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</si>
  <si>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</si>
  <si>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</si>
  <si>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</si>
  <si>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</si>
  <si>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</si>
  <si>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</si>
  <si>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</si>
  <si>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</si>
  <si>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</si>
  <si>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</si>
  <si>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</si>
  <si>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</si>
  <si>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</si>
  <si>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</si>
  <si>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</si>
  <si>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</si>
  <si>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</si>
  <si>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</si>
  <si>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</si>
  <si>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</si>
  <si>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</si>
  <si>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</si>
  <si>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</si>
  <si>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</si>
  <si>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</si>
  <si>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</si>
  <si>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</si>
  <si>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</si>
  <si>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</si>
  <si>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</si>
  <si>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</si>
  <si>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</si>
  <si>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</si>
  <si>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</si>
  <si>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</si>
  <si>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</si>
  <si>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</si>
  <si>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</si>
  <si>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</si>
  <si>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</si>
  <si>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</si>
  <si>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</si>
  <si>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</si>
  <si>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</si>
  <si>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</si>
  <si>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</si>
  <si>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</si>
  <si>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</si>
  <si>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</si>
  <si>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</si>
  <si>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</si>
  <si>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</si>
  <si>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</si>
  <si>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</si>
  <si>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</si>
  <si>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</si>
  <si>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</si>
  <si>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</si>
  <si>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</si>
  <si>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</si>
  <si>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</si>
  <si>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</si>
  <si>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</si>
  <si>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</si>
  <si>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</si>
  <si>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</si>
  <si>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</si>
  <si>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</si>
  <si>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</si>
  <si>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</si>
  <si>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</si>
  <si>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</si>
  <si>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</si>
  <si>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</si>
  <si>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</si>
  <si>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</si>
  <si>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</si>
  <si>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</si>
  <si>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</si>
  <si>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</si>
  <si>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</si>
  <si>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</si>
  <si>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</si>
  <si>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</si>
  <si>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</si>
  <si>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</si>
  <si>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</si>
  <si>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</si>
  <si>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</si>
  <si>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</si>
  <si>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</si>
  <si>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</si>
  <si>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</si>
  <si>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</si>
  <si>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</si>
  <si>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</si>
  <si>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</si>
  <si>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</si>
  <si>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</si>
  <si>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</si>
  <si>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</si>
  <si>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</si>
  <si>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</si>
  <si>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</si>
  <si>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</si>
  <si>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</si>
  <si>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</si>
  <si>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</si>
  <si>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</si>
  <si>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</si>
  <si>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</si>
  <si>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</si>
  <si>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</si>
  <si>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</si>
  <si>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</si>
  <si>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</si>
  <si>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</si>
  <si>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</si>
  <si>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</si>
  <si>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</si>
  <si>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</si>
  <si>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</si>
  <si>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</si>
  <si>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</si>
  <si>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</si>
  <si>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</si>
  <si>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</si>
  <si>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</si>
  <si>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</si>
  <si>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</si>
  <si>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</si>
  <si>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</si>
  <si>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</si>
  <si>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</si>
  <si>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</si>
  <si>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</si>
  <si>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</si>
  <si>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</si>
  <si>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</si>
  <si>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</si>
  <si>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</si>
  <si>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</si>
  <si>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</si>
  <si>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</si>
  <si>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</si>
  <si>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</si>
  <si>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</si>
  <si>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</si>
  <si>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</si>
  <si>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</si>
  <si>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</si>
  <si>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</si>
  <si>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</si>
  <si>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</si>
  <si>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</si>
  <si>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</si>
  <si>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</si>
  <si>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</si>
  <si>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</si>
  <si>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</si>
  <si>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</si>
  <si>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</si>
  <si>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</si>
  <si>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</si>
  <si>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</si>
  <si>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</si>
  <si>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</si>
  <si>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</si>
  <si>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</si>
  <si>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</si>
  <si>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</si>
  <si>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</si>
  <si>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</si>
  <si>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</si>
  <si>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</si>
  <si>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</si>
  <si>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</si>
  <si>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</si>
  <si>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</si>
  <si>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</si>
  <si>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</si>
  <si>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</si>
  <si>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</si>
  <si>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</si>
  <si>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</si>
  <si>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</si>
  <si>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</si>
  <si>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</si>
  <si>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</si>
  <si>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</si>
  <si>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</si>
  <si>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</si>
  <si>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</si>
  <si>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</si>
  <si>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</si>
  <si>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</si>
  <si>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</si>
  <si>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</si>
  <si>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</si>
  <si>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</si>
  <si>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</si>
  <si>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</si>
  <si>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</si>
  <si>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</si>
  <si>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</si>
  <si>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</si>
  <si>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</si>
  <si>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</si>
  <si>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</si>
  <si>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</si>
  <si>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</si>
  <si>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</si>
  <si>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</si>
  <si>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</si>
  <si>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</si>
  <si>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</si>
  <si>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</si>
  <si>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</si>
  <si>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</si>
  <si>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</si>
  <si>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</si>
  <si>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</si>
  <si>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</si>
  <si>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</si>
  <si>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</si>
  <si>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</si>
  <si>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</si>
  <si>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</si>
  <si>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</si>
  <si>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</si>
  <si>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</si>
  <si>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</si>
  <si>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</si>
  <si>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</si>
  <si>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</si>
  <si>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</si>
  <si>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</si>
  <si>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</si>
  <si>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</si>
  <si>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</si>
  <si>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</si>
  <si>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</si>
  <si>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</si>
  <si>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</si>
  <si>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</si>
  <si>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</si>
  <si>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</si>
  <si>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</si>
  <si>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</si>
  <si>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</si>
  <si>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</si>
  <si>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</si>
  <si>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</si>
  <si>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</si>
  <si>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</si>
  <si>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</si>
  <si>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</si>
  <si>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</si>
  <si>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</si>
  <si>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</si>
  <si>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</si>
  <si>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</si>
  <si>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</si>
  <si>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</si>
  <si>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</si>
  <si>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</si>
  <si>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</si>
  <si>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</si>
  <si>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</si>
  <si>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</si>
  <si>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</si>
  <si>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</si>
  <si>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</si>
  <si>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</si>
  <si>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</si>
  <si>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</si>
  <si>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</si>
  <si>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</si>
  <si>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</si>
  <si>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</si>
  <si>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</si>
  <si>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</si>
  <si>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</si>
  <si>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</si>
  <si>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</si>
  <si>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</si>
  <si>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</si>
  <si>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</si>
  <si>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</si>
  <si>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</si>
  <si>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</si>
  <si>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</si>
  <si>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</si>
  <si>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</si>
  <si>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</si>
  <si>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</si>
  <si>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</si>
  <si>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</si>
  <si>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</si>
  <si>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</si>
  <si>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</si>
  <si>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</si>
  <si>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</si>
  <si>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</si>
  <si>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</si>
  <si>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</si>
  <si>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</si>
  <si>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</si>
  <si>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</si>
  <si>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</si>
  <si>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</si>
  <si>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</si>
  <si>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</si>
  <si>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</si>
  <si>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</si>
  <si>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</si>
  <si>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</si>
  <si>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</si>
  <si>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</si>
  <si>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</si>
  <si>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</si>
  <si>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</si>
  <si>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</si>
  <si>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</si>
  <si>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</si>
  <si>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</si>
  <si>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</si>
  <si>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</si>
  <si>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</si>
  <si>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</si>
  <si>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</si>
  <si>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</si>
  <si>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</si>
  <si>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</si>
  <si>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</si>
  <si>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</si>
  <si>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</si>
  <si>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</si>
  <si>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</si>
  <si>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</si>
  <si>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</si>
  <si>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</si>
  <si>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</si>
  <si>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</si>
  <si>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</si>
  <si>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</si>
  <si>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</si>
  <si>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</si>
  <si>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</si>
  <si>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</si>
  <si>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</si>
  <si>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</si>
  <si>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</si>
  <si>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</si>
  <si>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</si>
  <si>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</si>
  <si>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</si>
  <si>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</si>
  <si>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</si>
  <si>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</si>
  <si>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</si>
  <si>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</si>
  <si>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</si>
  <si>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</si>
  <si>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</si>
  <si>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</si>
  <si>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</si>
  <si>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</si>
  <si>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</si>
  <si>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</si>
  <si>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</si>
  <si>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</si>
  <si>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</si>
  <si>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</si>
  <si>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</si>
  <si>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</si>
  <si>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</si>
  <si>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</si>
  <si>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</si>
  <si>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</si>
  <si>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</si>
  <si>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</si>
  <si>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</si>
  <si>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</si>
  <si>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</si>
  <si>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</si>
  <si>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</si>
  <si>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</si>
  <si>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</si>
  <si>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</si>
  <si>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</si>
  <si>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</si>
  <si>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</si>
  <si>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</si>
  <si>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</si>
  <si>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</si>
  <si>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</si>
  <si>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</si>
  <si>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</si>
  <si>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</si>
  <si>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</si>
  <si>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</si>
  <si>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</si>
  <si>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</si>
  <si>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</si>
  <si>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</si>
  <si>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</si>
  <si>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</si>
  <si>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</si>
  <si>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</si>
  <si>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</si>
  <si>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</si>
  <si>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</si>
  <si>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</si>
  <si>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</si>
  <si>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</si>
  <si>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</si>
  <si>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</si>
  <si>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</si>
  <si>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</si>
  <si>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</si>
  <si>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</si>
  <si>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</si>
  <si>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</si>
  <si>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</si>
  <si>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</si>
  <si>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</si>
  <si>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</si>
  <si>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</si>
  <si>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</si>
  <si>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</si>
  <si>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</si>
  <si>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</si>
  <si>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</si>
  <si>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</si>
  <si>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</si>
  <si>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</si>
  <si>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</si>
  <si>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</si>
  <si>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</si>
  <si>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</si>
  <si>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</si>
  <si>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</si>
  <si>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</si>
  <si>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</si>
  <si>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</si>
  <si>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</si>
  <si>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</si>
  <si>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</si>
  <si>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</si>
  <si>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</si>
  <si>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</si>
  <si>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</si>
  <si>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</si>
  <si>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</si>
  <si>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</si>
  <si>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</si>
  <si>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</si>
  <si>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</si>
  <si>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</si>
  <si>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</si>
  <si>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</si>
  <si>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</si>
  <si>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</si>
  <si>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</si>
  <si>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</si>
  <si>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</si>
  <si>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</si>
  <si>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</si>
  <si>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</si>
  <si>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</si>
  <si>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</si>
  <si>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</si>
  <si>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</si>
  <si>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</si>
  <si>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</si>
  <si>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</si>
  <si>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</si>
  <si>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</si>
  <si>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</si>
  <si>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</si>
  <si>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</si>
  <si>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</si>
  <si>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</si>
  <si>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</si>
  <si>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</si>
  <si>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</si>
  <si>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</si>
  <si>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</si>
  <si>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</si>
  <si>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</si>
  <si>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</si>
  <si>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</si>
  <si>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</si>
  <si>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</si>
  <si>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</si>
  <si>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</si>
  <si>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</si>
  <si>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</si>
  <si>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</si>
  <si>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</si>
  <si>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</si>
  <si>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</si>
  <si>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</si>
  <si>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</si>
  <si>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</si>
  <si>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</si>
  <si>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</si>
  <si>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</si>
  <si>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</si>
  <si>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</si>
  <si>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</si>
  <si>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</si>
  <si>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</si>
  <si>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</si>
  <si>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</si>
  <si>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</si>
  <si>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</si>
  <si>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</si>
  <si>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</si>
  <si>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</si>
  <si>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</si>
  <si>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</si>
  <si>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</si>
  <si>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</si>
  <si>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</si>
  <si>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</si>
  <si>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</si>
  <si>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</si>
  <si>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</si>
  <si>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</si>
  <si>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</si>
  <si>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</si>
  <si>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</si>
  <si>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</si>
  <si>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</si>
  <si>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</si>
  <si>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</si>
  <si>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</si>
  <si>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</si>
  <si>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</si>
  <si>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</si>
  <si>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</si>
  <si>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</si>
  <si>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</si>
  <si>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</si>
  <si>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</si>
  <si>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</si>
  <si>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</si>
  <si>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</si>
  <si>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</si>
  <si>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</si>
  <si>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</si>
  <si>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</si>
  <si>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</si>
  <si>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</si>
  <si>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</si>
  <si>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</si>
  <si>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</si>
  <si>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</si>
  <si>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</si>
  <si>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</si>
  <si>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</si>
  <si>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</si>
  <si>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</si>
  <si>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</si>
  <si>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</si>
  <si>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</si>
  <si>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</si>
  <si>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</si>
  <si>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</si>
  <si>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</si>
  <si>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</si>
  <si>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</si>
  <si>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</si>
  <si>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</si>
  <si>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</si>
  <si>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</si>
  <si>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</si>
  <si>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</si>
  <si>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</si>
  <si>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</si>
  <si>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</si>
  <si>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</si>
  <si>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</si>
  <si>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</si>
  <si>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</si>
  <si>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</si>
  <si>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</si>
  <si>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</si>
  <si>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</si>
  <si>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</si>
  <si>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</si>
  <si>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</si>
  <si>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</si>
  <si>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</si>
  <si>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</si>
  <si>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</si>
  <si>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</si>
  <si>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</si>
  <si>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</si>
  <si>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</si>
  <si>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</si>
  <si>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</si>
  <si>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</si>
  <si>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</si>
  <si>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</si>
  <si>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</si>
  <si>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</si>
  <si>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</si>
  <si>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</si>
  <si>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</si>
  <si>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</si>
  <si>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</si>
  <si>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</si>
  <si>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</si>
  <si>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</si>
  <si>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</si>
  <si>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</si>
  <si>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</si>
  <si>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</si>
  <si>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</si>
  <si>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</si>
  <si>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</si>
  <si>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</si>
  <si>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</si>
  <si>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</si>
  <si>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</si>
  <si>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</si>
  <si>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</si>
  <si>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</si>
  <si>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</si>
  <si>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</si>
  <si>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</si>
  <si>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</si>
  <si>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</si>
  <si>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</si>
  <si>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</si>
  <si>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</si>
  <si>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</si>
  <si>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</si>
  <si>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</si>
  <si>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</si>
  <si>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</si>
  <si>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</si>
  <si>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</si>
  <si>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</si>
  <si>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</si>
  <si>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</si>
  <si>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</si>
  <si>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</si>
  <si>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</si>
  <si>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</si>
  <si>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</si>
  <si>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</si>
  <si>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</si>
  <si>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</si>
  <si>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</si>
  <si>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</si>
  <si>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</si>
  <si>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</si>
  <si>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</si>
  <si>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</si>
  <si>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</si>
  <si>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</si>
  <si>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</si>
  <si>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</si>
  <si>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</si>
  <si>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</si>
  <si>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</si>
  <si>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</si>
  <si>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</si>
  <si>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</si>
  <si>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</si>
  <si>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</si>
  <si>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</si>
  <si>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</si>
  <si>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</si>
  <si>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</si>
  <si>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</si>
  <si>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</si>
  <si>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</si>
  <si>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</si>
  <si>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</si>
  <si>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</si>
  <si>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</si>
  <si>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</si>
  <si>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</si>
  <si>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</si>
  <si>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</si>
  <si>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</si>
  <si>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</si>
  <si>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</si>
  <si>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</si>
  <si>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</si>
  <si>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</si>
  <si>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</si>
  <si>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</si>
  <si>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</si>
  <si>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</si>
  <si>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</si>
  <si>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</si>
  <si>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</si>
  <si>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</si>
  <si>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</si>
  <si>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</si>
  <si>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</si>
  <si>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</si>
  <si>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</si>
  <si>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</si>
  <si>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</si>
  <si>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</si>
  <si>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</si>
  <si>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</si>
  <si>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</si>
  <si>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</si>
  <si>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</si>
  <si>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</si>
  <si>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</si>
  <si>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</si>
  <si>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</si>
  <si>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</si>
  <si>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</si>
  <si>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</si>
  <si>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</si>
  <si>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</si>
  <si>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</si>
  <si>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</si>
  <si>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</si>
  <si>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</si>
  <si>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</si>
  <si>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</si>
  <si>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</si>
  <si>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</si>
  <si>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</si>
  <si>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</si>
  <si>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</si>
  <si>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</si>
  <si>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</si>
  <si>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</si>
  <si>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</si>
  <si>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</si>
  <si>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</si>
  <si>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</si>
  <si>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</si>
  <si>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</si>
  <si>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</si>
  <si>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</si>
  <si>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</si>
  <si>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</si>
  <si>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</si>
  <si>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</si>
  <si>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</si>
  <si>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</si>
  <si>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</si>
  <si>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</si>
  <si>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</si>
  <si>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</si>
  <si>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</si>
  <si>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</si>
  <si>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</si>
  <si>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</si>
  <si>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</si>
  <si>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</si>
  <si>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</si>
  <si>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</si>
  <si>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</si>
  <si>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</si>
  <si>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</si>
  <si>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</si>
  <si>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</si>
  <si>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</si>
  <si>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</si>
  <si>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</si>
  <si>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</si>
  <si>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</si>
  <si>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</si>
  <si>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</si>
  <si>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</si>
  <si>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</si>
  <si>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</si>
  <si>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</si>
  <si>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</si>
  <si>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</si>
  <si>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</si>
  <si>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</si>
  <si>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</si>
  <si>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</si>
  <si>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</si>
  <si>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</si>
  <si>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</si>
  <si>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</si>
  <si>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</si>
  <si>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</si>
  <si>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</si>
  <si>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</si>
  <si>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</si>
  <si>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</si>
  <si>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</si>
  <si>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</si>
  <si>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</si>
  <si>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</si>
  <si>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</si>
  <si>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</si>
  <si>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</si>
  <si>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</si>
  <si>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</si>
  <si>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</si>
  <si>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</si>
  <si>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</si>
  <si>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</si>
  <si>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</si>
  <si>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</si>
  <si>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</si>
  <si>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</si>
  <si>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</si>
  <si>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</si>
  <si>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</si>
  <si>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</si>
  <si>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</si>
  <si>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</si>
  <si>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</si>
  <si>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</si>
  <si>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</si>
  <si>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</si>
  <si>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</si>
  <si>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</si>
  <si>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</si>
  <si>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</si>
  <si>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</si>
  <si>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</si>
  <si>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</si>
  <si>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</si>
  <si>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</si>
  <si>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</si>
  <si>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</si>
  <si>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</si>
  <si>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</si>
  <si>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</si>
  <si>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</si>
  <si>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</si>
  <si>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</si>
  <si>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</si>
  <si>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</si>
  <si>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</si>
  <si>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</si>
  <si>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</si>
  <si>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</si>
  <si>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</si>
  <si>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</si>
  <si>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</si>
  <si>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</si>
  <si>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</si>
  <si>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</si>
  <si>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</si>
  <si>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</si>
  <si>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</si>
  <si>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</si>
  <si>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</si>
  <si>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</si>
  <si>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</si>
  <si>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</si>
  <si>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</si>
  <si>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</si>
  <si>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</si>
  <si>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</si>
  <si>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</si>
  <si>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</si>
  <si>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</si>
  <si>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</si>
  <si>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</si>
  <si>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</si>
  <si>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</si>
  <si>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</si>
  <si>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</si>
  <si>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</si>
  <si>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</si>
  <si>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</si>
  <si>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</si>
  <si>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</si>
  <si>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</si>
  <si>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</si>
  <si>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</si>
  <si>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</si>
  <si>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</si>
  <si>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</si>
  <si>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</si>
  <si>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</si>
  <si>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</si>
  <si>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</si>
  <si>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</si>
  <si>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</si>
  <si>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</si>
  <si>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</si>
  <si>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</si>
  <si>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</si>
  <si>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</si>
  <si>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</si>
  <si>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</si>
  <si>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</si>
  <si>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</si>
  <si>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</si>
  <si>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</si>
  <si>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</si>
  <si>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</si>
  <si>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</si>
  <si>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</si>
  <si>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</si>
  <si>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</si>
  <si>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</si>
  <si>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</si>
  <si>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</si>
  <si>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</si>
  <si>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</si>
  <si>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</si>
  <si>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</si>
  <si>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</si>
  <si>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</si>
  <si>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</si>
  <si>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</si>
  <si>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</si>
  <si>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</si>
  <si>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</si>
  <si>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</si>
  <si>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</si>
  <si>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</si>
  <si>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</si>
  <si>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</si>
  <si>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</si>
  <si>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</si>
  <si>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</si>
  <si>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</si>
  <si>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</si>
  <si>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</si>
  <si>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</si>
  <si>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</si>
  <si>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</si>
  <si>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</si>
  <si>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</si>
  <si>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</si>
  <si>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</si>
  <si>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</si>
  <si>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</si>
  <si>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</si>
  <si>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</si>
  <si>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</si>
  <si>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</si>
  <si>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</si>
  <si>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</si>
  <si>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</si>
  <si>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</si>
  <si>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</si>
  <si>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</si>
  <si>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</si>
  <si>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</si>
  <si>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</si>
  <si>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</si>
  <si>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</si>
  <si>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</si>
  <si>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</si>
  <si>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</si>
  <si>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</si>
  <si>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</si>
  <si>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</si>
  <si>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</si>
  <si>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</si>
  <si>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</si>
  <si>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</si>
  <si>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</si>
  <si>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</si>
  <si>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</si>
  <si>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</si>
  <si>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</si>
  <si>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</si>
  <si>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</si>
  <si>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</si>
  <si>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</si>
  <si>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</si>
  <si>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</si>
  <si>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</si>
  <si>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</si>
  <si>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</si>
  <si>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</si>
  <si>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</si>
  <si>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</si>
  <si>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</si>
  <si>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</si>
  <si>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</si>
  <si>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</si>
  <si>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</si>
  <si>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</si>
  <si>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</si>
  <si>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</si>
  <si>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</si>
  <si>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</si>
  <si>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</si>
  <si>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</si>
  <si>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</si>
  <si>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</si>
  <si>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</si>
  <si>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</si>
  <si>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</si>
  <si>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</si>
  <si>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</si>
  <si>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</si>
  <si>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</si>
  <si>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</si>
  <si>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</si>
  <si>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</si>
  <si>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</si>
  <si>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</si>
  <si>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</si>
  <si>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</si>
  <si>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</si>
  <si>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</si>
  <si>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</si>
  <si>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</si>
  <si>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</si>
  <si>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</si>
  <si>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</si>
  <si>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</si>
  <si>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</si>
  <si>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</si>
  <si>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</si>
  <si>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</si>
  <si>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</si>
  <si>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</si>
  <si>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</si>
  <si>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</si>
  <si>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</si>
  <si>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</si>
  <si>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</si>
  <si>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</si>
  <si>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</si>
  <si>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</si>
  <si>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</si>
  <si>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</si>
  <si>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</si>
  <si>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</si>
  <si>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</si>
  <si>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</si>
  <si>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</si>
  <si>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</si>
  <si>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</si>
  <si>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</si>
  <si>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</si>
  <si>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</si>
  <si>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</si>
  <si>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</si>
  <si>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</si>
  <si>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</si>
  <si>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</si>
  <si>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</si>
  <si>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</si>
  <si>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</si>
  <si>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</si>
  <si>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</si>
  <si>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</si>
  <si>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</si>
  <si>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</si>
  <si>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</si>
  <si>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</si>
  <si>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</si>
  <si>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</si>
  <si>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</si>
  <si>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</si>
  <si>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</si>
  <si>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</si>
  <si>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</si>
  <si>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</si>
  <si>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</si>
  <si>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</si>
  <si>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</si>
  <si>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</si>
  <si>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</si>
  <si>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</si>
  <si>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</si>
  <si>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</si>
  <si>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</si>
  <si>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</si>
  <si>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</si>
  <si>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</si>
  <si>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</si>
  <si>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</si>
  <si>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</si>
  <si>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</si>
  <si>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</si>
  <si>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</si>
  <si>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</si>
  <si>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</si>
  <si>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</si>
  <si>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</si>
  <si>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</si>
  <si>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</si>
  <si>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</si>
  <si>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</si>
  <si>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</si>
  <si>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</si>
  <si>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</si>
  <si>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</si>
  <si>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</si>
  <si>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</si>
  <si>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</si>
  <si>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</si>
  <si>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</si>
  <si>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</si>
  <si>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</si>
  <si>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</si>
  <si>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</si>
  <si>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</si>
  <si>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</si>
  <si>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</si>
  <si>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</si>
  <si>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</si>
  <si>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</si>
  <si>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</si>
  <si>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</si>
  <si>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</si>
  <si>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</si>
  <si>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</si>
  <si>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</si>
  <si>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</si>
  <si>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</si>
  <si>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</si>
  <si>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</si>
  <si>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</si>
  <si>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</si>
  <si>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</si>
  <si>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</si>
  <si>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</si>
  <si>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</si>
  <si>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</si>
  <si>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</si>
  <si>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</si>
  <si>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</si>
  <si>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</si>
  <si>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</si>
  <si>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</si>
  <si>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</si>
  <si>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</si>
  <si>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</si>
  <si>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</si>
  <si>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</si>
  <si>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</si>
  <si>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</si>
  <si>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</si>
  <si>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</si>
  <si>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</si>
  <si>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</si>
  <si>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</si>
  <si>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</si>
  <si>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</si>
  <si>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</si>
  <si>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</si>
  <si>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</si>
  <si>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</si>
  <si>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</si>
  <si>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</si>
  <si>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</si>
  <si>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</si>
  <si>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</si>
  <si>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</si>
  <si>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</si>
  <si>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</si>
  <si>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</si>
  <si>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</si>
  <si>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</si>
  <si>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</si>
  <si>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</si>
  <si>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</si>
  <si>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</si>
  <si>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</si>
  <si>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</si>
  <si>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</si>
  <si>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</si>
  <si>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</si>
  <si>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</si>
  <si>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</si>
  <si>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</si>
  <si>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</si>
  <si>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</si>
  <si>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</si>
  <si>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</si>
  <si>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</si>
  <si>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</si>
  <si>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</si>
  <si>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</si>
  <si>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</si>
  <si>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</si>
  <si>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</si>
  <si>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</si>
  <si>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</si>
  <si>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</si>
  <si>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</si>
  <si>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</si>
  <si>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</si>
  <si>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</si>
  <si>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</si>
  <si>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</si>
  <si>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</si>
  <si>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</si>
  <si>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</si>
  <si>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</si>
  <si>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</si>
  <si>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</si>
  <si>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</si>
  <si>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</si>
  <si>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</si>
  <si>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</si>
  <si>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</si>
  <si>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</si>
  <si>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</si>
  <si>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</si>
  <si>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</si>
  <si>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</si>
  <si>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</si>
  <si>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</si>
  <si>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</si>
  <si>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</si>
  <si>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</si>
  <si>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</si>
  <si>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</si>
  <si>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</si>
  <si>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</si>
  <si>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</si>
  <si>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</si>
  <si>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</si>
  <si>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</si>
  <si>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</si>
  <si>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</si>
  <si>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</si>
  <si>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</si>
  <si>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</si>
  <si>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</si>
  <si>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</si>
  <si>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</si>
  <si>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</si>
  <si>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</si>
  <si>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</si>
  <si>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</si>
  <si>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</si>
  <si>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</si>
  <si>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</si>
  <si>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</si>
  <si>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</si>
  <si>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</si>
  <si>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</si>
  <si>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</si>
  <si>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</si>
  <si>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</si>
  <si>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</si>
  <si>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</si>
  <si>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</si>
  <si>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</si>
  <si>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</si>
  <si>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</si>
  <si>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</si>
  <si>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</si>
  <si>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</si>
  <si>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</si>
  <si>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</si>
  <si>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</si>
  <si>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</si>
  <si>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</si>
  <si>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</si>
  <si>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</si>
  <si>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</si>
  <si>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</si>
  <si>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</si>
  <si>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</si>
  <si>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</si>
  <si>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</si>
  <si>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</si>
  <si>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</si>
  <si>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</si>
  <si>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</si>
  <si>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</si>
  <si>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</si>
  <si>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</si>
  <si>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</si>
  <si>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</si>
  <si>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</si>
  <si>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</si>
  <si>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</si>
  <si>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</si>
  <si>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</si>
  <si>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</si>
  <si>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</si>
  <si>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</si>
  <si>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</si>
  <si>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</si>
  <si>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</si>
  <si>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</si>
  <si>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</si>
  <si>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</si>
  <si>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</si>
  <si>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</si>
  <si>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</si>
  <si>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</si>
  <si>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</si>
  <si>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</si>
  <si>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</si>
  <si>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</si>
  <si>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</si>
  <si>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</si>
  <si>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</si>
  <si>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</si>
  <si>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</si>
  <si>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</si>
  <si>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</si>
  <si>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</si>
  <si>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</si>
  <si>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</si>
  <si>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</si>
  <si>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</si>
  <si>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</si>
  <si>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</si>
  <si>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</si>
  <si>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</si>
  <si>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</si>
  <si>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</si>
  <si>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</si>
  <si>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</si>
  <si>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</si>
  <si>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</si>
  <si>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</si>
  <si>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</si>
  <si>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</si>
  <si>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</si>
  <si>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</si>
  <si>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</si>
  <si>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</si>
  <si>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</si>
  <si>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</si>
  <si>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</si>
  <si>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</si>
  <si>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</si>
  <si>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</si>
  <si>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</si>
  <si>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</si>
  <si>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</si>
  <si>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</si>
  <si>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</si>
  <si>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</si>
  <si>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</si>
  <si>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</si>
  <si>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</si>
  <si>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</si>
  <si>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</si>
  <si>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</si>
  <si>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</si>
  <si>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</si>
  <si>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</si>
  <si>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</si>
  <si>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</si>
  <si>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</si>
  <si>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</si>
  <si>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</si>
  <si>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</si>
  <si>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</si>
  <si>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</si>
  <si>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</si>
  <si>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</si>
  <si>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</si>
  <si>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</si>
  <si>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</si>
  <si>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</si>
  <si>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</si>
  <si>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</si>
  <si>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</si>
  <si>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</si>
  <si>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</si>
  <si>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</si>
  <si>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</si>
  <si>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</si>
  <si>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</si>
  <si>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</si>
  <si>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</si>
  <si>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</si>
  <si>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</si>
  <si>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</si>
  <si>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</si>
  <si>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</si>
  <si>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</si>
  <si>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</si>
  <si>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</si>
  <si>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</si>
  <si>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</si>
  <si>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</si>
  <si>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</si>
  <si>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</si>
  <si>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</si>
  <si>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</si>
  <si>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</si>
  <si>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</si>
  <si>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</si>
  <si>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</si>
  <si>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</si>
  <si>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</si>
  <si>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</si>
  <si>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</si>
  <si>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</si>
  <si>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</si>
  <si>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</si>
  <si>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</si>
  <si>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</si>
  <si>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</si>
  <si>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</si>
  <si>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</si>
  <si>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</si>
  <si>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</si>
  <si>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</si>
  <si>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</si>
  <si>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</si>
  <si>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</si>
  <si>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</si>
  <si>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</si>
  <si>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</si>
  <si>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</si>
  <si>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</si>
  <si>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</si>
  <si>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</si>
  <si>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</si>
  <si>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</si>
  <si>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</si>
  <si>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</si>
  <si>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</si>
  <si>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</si>
  <si>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</si>
  <si>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</si>
  <si>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</si>
  <si>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</si>
  <si>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</si>
  <si>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</si>
  <si>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</si>
  <si>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</si>
  <si>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</si>
  <si>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</si>
  <si>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</si>
  <si>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</si>
  <si>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</si>
  <si>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</si>
  <si>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</si>
  <si>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</si>
  <si>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</si>
  <si>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</si>
  <si>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</si>
  <si>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</si>
  <si>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</si>
  <si>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</si>
  <si>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</si>
  <si>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</si>
  <si>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</si>
  <si>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</si>
  <si>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</si>
  <si>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</si>
  <si>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</si>
  <si>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</si>
  <si>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</si>
  <si>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</si>
  <si>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</si>
  <si>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</si>
  <si>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</si>
  <si>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</si>
  <si>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</si>
  <si>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</si>
  <si>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</si>
  <si>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</si>
  <si>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</si>
  <si>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</si>
  <si>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</si>
  <si>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</si>
  <si>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</si>
  <si>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</si>
  <si>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</si>
  <si>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</si>
  <si>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</si>
  <si>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</si>
  <si>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</si>
  <si>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</si>
  <si>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</si>
  <si>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</si>
  <si>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</si>
  <si>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</si>
  <si>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</si>
  <si>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</si>
  <si>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</si>
  <si>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</si>
  <si>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</si>
  <si>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</si>
  <si>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</si>
  <si>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</si>
  <si>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</si>
  <si>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</si>
  <si>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</si>
  <si>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</si>
  <si>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</si>
  <si>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</si>
  <si>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</si>
  <si>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</si>
  <si>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</si>
  <si>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</si>
  <si>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</si>
  <si>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</si>
  <si>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</si>
  <si>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</si>
  <si>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</si>
  <si>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</si>
  <si>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</si>
  <si>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</si>
  <si>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</si>
  <si>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</si>
  <si>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</si>
  <si>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</si>
  <si>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</si>
  <si>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</si>
  <si>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</si>
  <si>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</si>
  <si>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</si>
  <si>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</si>
  <si>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</si>
  <si>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</si>
  <si>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</si>
  <si>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</si>
  <si>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</si>
  <si>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</si>
  <si>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</si>
  <si>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</si>
  <si>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</si>
  <si>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</si>
  <si>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</si>
  <si>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</si>
  <si>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</si>
  <si>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</si>
  <si>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</si>
  <si>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</si>
  <si>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</si>
  <si>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</si>
  <si>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</si>
  <si>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</si>
  <si>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</si>
  <si>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</si>
  <si>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</si>
  <si>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</si>
  <si>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</si>
  <si>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</si>
  <si>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</si>
  <si>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</si>
  <si>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</si>
  <si>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</si>
  <si>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</si>
  <si>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</si>
  <si>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</si>
  <si>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</si>
  <si>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</si>
  <si>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</si>
  <si>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</si>
  <si>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</si>
  <si>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</si>
  <si>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</si>
  <si>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</si>
  <si>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</si>
  <si>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</si>
  <si>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</si>
  <si>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</si>
  <si>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</si>
  <si>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</si>
  <si>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</si>
  <si>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</si>
  <si>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</si>
  <si>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</si>
  <si>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</si>
  <si>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</si>
  <si>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</si>
  <si>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</si>
  <si>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</si>
  <si>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</si>
  <si>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</si>
  <si>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</si>
  <si>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</si>
  <si>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</si>
  <si>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</si>
  <si>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</si>
  <si>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</si>
  <si>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</si>
  <si>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</si>
  <si>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</si>
  <si>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</si>
  <si>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</si>
  <si>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</si>
  <si>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</si>
  <si>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</si>
  <si>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</si>
  <si>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</si>
  <si>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</si>
  <si>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</si>
  <si>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</si>
  <si>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</si>
  <si>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</si>
  <si>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</si>
  <si>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</si>
  <si>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</si>
  <si>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</si>
  <si>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</si>
  <si>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</si>
  <si>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</si>
  <si>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</si>
  <si>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</si>
  <si>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</si>
  <si>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</si>
  <si>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</si>
  <si>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</si>
  <si>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</si>
  <si>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</si>
  <si>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</si>
  <si>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</si>
  <si>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</si>
  <si>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</si>
  <si>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</si>
  <si>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</si>
  <si>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</si>
  <si>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</si>
  <si>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</si>
  <si>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</si>
  <si>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</si>
  <si>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</si>
  <si>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</si>
  <si>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</si>
  <si>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</si>
  <si>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</si>
  <si>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</si>
  <si>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</si>
  <si>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</si>
  <si>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</si>
  <si>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</si>
  <si>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</si>
  <si>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</si>
  <si>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</si>
  <si>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</si>
  <si>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</si>
  <si>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</si>
  <si>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</si>
  <si>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</si>
  <si>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</si>
  <si>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</si>
  <si>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</si>
  <si>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</si>
  <si>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</si>
  <si>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</si>
  <si>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</si>
  <si>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</si>
  <si>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</si>
  <si>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</si>
  <si>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</si>
  <si>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</si>
  <si>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</si>
  <si>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</si>
  <si>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</si>
  <si>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</si>
  <si>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</si>
  <si>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</si>
  <si>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</si>
  <si>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</si>
  <si>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</si>
  <si>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</si>
  <si>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</si>
  <si>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</si>
  <si>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</si>
  <si>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</si>
  <si>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</si>
  <si>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</si>
  <si>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</si>
  <si>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</si>
  <si>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</si>
  <si>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</si>
  <si>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</si>
  <si>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</si>
  <si>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</si>
  <si>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</si>
  <si>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</si>
  <si>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</si>
  <si>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</si>
  <si>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</si>
  <si>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</si>
  <si>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</si>
  <si>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</si>
  <si>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</si>
  <si>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</si>
  <si>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</si>
  <si>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</si>
  <si>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</si>
  <si>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</si>
  <si>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</si>
  <si>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</si>
  <si>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</si>
  <si>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</si>
  <si>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</si>
  <si>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</si>
  <si>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</si>
  <si>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</si>
  <si>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</si>
  <si>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</si>
  <si>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</si>
  <si>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</si>
  <si>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</si>
  <si>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</si>
  <si>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</si>
  <si>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</si>
  <si>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</si>
  <si>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</si>
  <si>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</si>
  <si>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</si>
  <si>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</si>
  <si>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</si>
  <si>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</si>
  <si>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</si>
  <si>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</si>
  <si>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</si>
  <si>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</si>
  <si>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</si>
  <si>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</si>
  <si>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</si>
  <si>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</si>
  <si>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</si>
  <si>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</si>
  <si>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</si>
  <si>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</si>
  <si>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</si>
  <si>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</si>
  <si>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</si>
  <si>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</si>
  <si>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</si>
  <si>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</si>
  <si>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</si>
  <si>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</si>
  <si>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</si>
  <si>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</si>
  <si>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</si>
  <si>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</si>
  <si>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</si>
  <si>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</si>
  <si>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</si>
  <si>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</si>
  <si>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</si>
  <si>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</si>
  <si>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</si>
  <si>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</si>
  <si>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</si>
  <si>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</si>
  <si>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</si>
  <si>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</si>
  <si>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</si>
  <si>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</si>
  <si>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</si>
  <si>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</si>
  <si>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</si>
  <si>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</si>
  <si>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</si>
  <si>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</si>
  <si>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</si>
  <si>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</si>
  <si>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</si>
  <si>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</si>
  <si>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</si>
  <si>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</si>
  <si>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</si>
  <si>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</si>
  <si>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</si>
  <si>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</si>
  <si>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</si>
  <si>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</si>
  <si>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</si>
  <si>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</si>
  <si>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</si>
  <si>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</si>
  <si>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</si>
  <si>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</si>
  <si>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</si>
  <si>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</si>
  <si>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</si>
  <si>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</si>
  <si>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</si>
  <si>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</si>
  <si>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</si>
  <si>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</si>
  <si>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</si>
  <si>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</si>
  <si>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</si>
  <si>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</si>
  <si>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</si>
  <si>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</si>
  <si>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</si>
  <si>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</si>
  <si>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</si>
  <si>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</si>
  <si>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</si>
  <si>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</si>
  <si>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</si>
  <si>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</si>
  <si>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</si>
  <si>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</si>
  <si>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</si>
  <si>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</si>
  <si>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</si>
  <si>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</si>
  <si>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</si>
  <si>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</si>
  <si>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</si>
  <si>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</si>
  <si>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</si>
  <si>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</si>
  <si>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</si>
  <si>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</si>
  <si>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</si>
  <si>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</si>
  <si>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</si>
  <si>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</si>
  <si>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</si>
  <si>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</si>
  <si>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</si>
  <si>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</si>
  <si>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</si>
  <si>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</si>
  <si>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</si>
  <si>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</si>
  <si>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</si>
  <si>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</si>
  <si>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</si>
  <si>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</si>
  <si>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</si>
  <si>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</si>
  <si>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</si>
  <si>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</si>
  <si>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</si>
  <si>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</si>
  <si>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</si>
  <si>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</si>
  <si>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</si>
  <si>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</si>
  <si>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</si>
  <si>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</si>
  <si>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</si>
  <si>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</si>
  <si>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</si>
  <si>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</si>
  <si>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</si>
  <si>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</si>
  <si>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</si>
  <si>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</si>
  <si>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</si>
  <si>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</si>
  <si>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</si>
  <si>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</si>
  <si>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</si>
  <si>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</si>
  <si>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</si>
  <si>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</si>
  <si>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</si>
  <si>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</si>
  <si>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</si>
  <si>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</si>
  <si>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</si>
  <si>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</si>
  <si>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</si>
  <si>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</si>
  <si>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</si>
  <si>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</si>
  <si>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</si>
  <si>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</si>
  <si>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</si>
  <si>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</si>
  <si>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</si>
  <si>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</si>
  <si>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</si>
  <si>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</si>
  <si>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</si>
  <si>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</si>
  <si>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</si>
  <si>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</si>
  <si>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</si>
  <si>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</si>
  <si>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</si>
  <si>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</si>
  <si>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</si>
  <si>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</si>
  <si>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</si>
  <si>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</si>
  <si>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</si>
  <si>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</si>
  <si>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</si>
  <si>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</si>
  <si>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</si>
  <si>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</si>
  <si>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</si>
  <si>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</si>
  <si>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</si>
  <si>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</si>
  <si>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</si>
  <si>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</si>
  <si>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</si>
  <si>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</si>
  <si>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</si>
  <si>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</si>
  <si>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</si>
  <si>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</si>
  <si>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</si>
  <si>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</si>
  <si>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</si>
  <si>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</si>
  <si>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</si>
  <si>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</si>
  <si>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</si>
  <si>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</si>
  <si>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</si>
  <si>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</si>
  <si>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</si>
  <si>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</si>
  <si>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</si>
  <si>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</si>
  <si>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</si>
  <si>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</si>
  <si>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</si>
  <si>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</si>
  <si>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</si>
  <si>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</si>
  <si>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</si>
  <si>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</si>
  <si>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</si>
  <si>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</si>
  <si>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</si>
  <si>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</si>
  <si>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</si>
  <si>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</si>
  <si>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</si>
  <si>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</si>
  <si>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</si>
  <si>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</si>
  <si>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</si>
  <si>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</si>
  <si>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</si>
  <si>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</si>
  <si>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</si>
  <si>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</si>
  <si>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</si>
  <si>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</si>
  <si>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</si>
  <si>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</si>
  <si>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</si>
  <si>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</si>
  <si>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</si>
  <si>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</si>
  <si>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</si>
  <si>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</si>
  <si>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</si>
  <si>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</si>
  <si>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</si>
  <si>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</si>
  <si>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</si>
  <si>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</si>
  <si>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</si>
  <si>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</si>
  <si>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</si>
  <si>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</si>
  <si>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</si>
  <si>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</si>
  <si>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</si>
  <si>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</si>
  <si>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</si>
  <si>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</si>
  <si>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</si>
  <si>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</si>
  <si>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</si>
  <si>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</si>
  <si>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</si>
  <si>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</si>
  <si>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</si>
  <si>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</si>
  <si>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</si>
  <si>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</si>
  <si>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</si>
  <si>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</si>
  <si>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</si>
  <si>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</si>
  <si>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</si>
  <si>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</si>
  <si>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</si>
  <si>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</si>
  <si>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</si>
  <si>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</si>
  <si>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</si>
  <si>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</si>
  <si>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</si>
  <si>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</si>
  <si>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</si>
  <si>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</si>
  <si>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</si>
  <si>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</si>
  <si>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</si>
  <si>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</si>
  <si>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</si>
  <si>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</si>
  <si>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</si>
  <si>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</si>
  <si>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</si>
  <si>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</si>
  <si>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</si>
  <si>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</si>
  <si>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</si>
  <si>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</si>
  <si>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</si>
  <si>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</si>
  <si>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</si>
  <si>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</si>
  <si>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</si>
  <si>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</si>
  <si>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</si>
  <si>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</si>
  <si>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</si>
  <si>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</si>
  <si>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</si>
  <si>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</si>
  <si>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</si>
  <si>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</si>
  <si>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</si>
  <si>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</si>
  <si>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</si>
  <si>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</si>
  <si>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</si>
  <si>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</si>
  <si>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</si>
  <si>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</si>
  <si>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</si>
  <si>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</si>
  <si>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</si>
  <si>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</si>
  <si>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</si>
  <si>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</si>
  <si>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</si>
  <si>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</si>
  <si>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</si>
  <si>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</si>
  <si>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</si>
  <si>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</si>
  <si>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</si>
  <si>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</si>
  <si>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</si>
  <si>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</si>
  <si>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</si>
  <si>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</si>
  <si>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</si>
  <si>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</si>
  <si>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</si>
  <si>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</si>
  <si>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</si>
  <si>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</si>
  <si>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</si>
  <si>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</si>
  <si>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</si>
  <si>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</si>
  <si>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</si>
  <si>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</si>
  <si>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</si>
  <si>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</si>
  <si>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</si>
  <si>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</si>
  <si>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</si>
  <si>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</si>
  <si>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</si>
  <si>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</si>
  <si>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</si>
  <si>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</si>
  <si>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</si>
  <si>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</si>
  <si>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</si>
  <si>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</si>
  <si>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</si>
  <si>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</si>
  <si>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</si>
  <si>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</si>
  <si>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</si>
  <si>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</si>
  <si>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</si>
  <si>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</si>
  <si>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</si>
  <si>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</si>
  <si>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</si>
  <si>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</si>
  <si>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</si>
  <si>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</si>
  <si>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</si>
  <si>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</si>
  <si>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</si>
  <si>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</si>
  <si>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</si>
  <si>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</si>
  <si>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</si>
  <si>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</si>
  <si>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</si>
  <si>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</si>
  <si>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</si>
  <si>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</si>
  <si>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</si>
  <si>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</si>
  <si>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</si>
  <si>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</si>
  <si>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</si>
  <si>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</si>
  <si>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</si>
  <si>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</si>
  <si>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</si>
  <si>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</si>
  <si>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</si>
  <si>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</si>
  <si>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</si>
  <si>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</si>
  <si>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</si>
  <si>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</si>
  <si>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</si>
  <si>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</si>
  <si>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</si>
  <si>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</si>
  <si>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</si>
  <si>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</si>
  <si>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</si>
  <si>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</si>
  <si>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</si>
  <si>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</si>
  <si>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</si>
  <si>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</si>
  <si>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</si>
  <si>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</si>
  <si>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</si>
  <si>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</si>
  <si>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</si>
  <si>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</si>
  <si>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</si>
  <si>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</si>
  <si>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</si>
  <si>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</si>
  <si>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</si>
  <si>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</si>
  <si>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</si>
  <si>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</si>
  <si>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</si>
  <si>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</si>
  <si>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</si>
  <si>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</si>
  <si>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</si>
  <si>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</si>
  <si>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</si>
  <si>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</si>
  <si>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</si>
  <si>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</si>
  <si>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</si>
  <si>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</si>
  <si>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</si>
  <si>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</si>
  <si>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</si>
  <si>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</si>
  <si>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</si>
  <si>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</si>
  <si>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</si>
  <si>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</si>
  <si>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</si>
  <si>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</si>
  <si>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</si>
  <si>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</si>
  <si>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</si>
  <si>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</si>
  <si>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</si>
  <si>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</si>
  <si>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</si>
  <si>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</si>
  <si>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</si>
  <si>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</si>
  <si>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</si>
  <si>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</si>
  <si>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</si>
  <si>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</si>
  <si>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</si>
  <si>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</si>
  <si>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</si>
  <si>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</si>
  <si>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</si>
  <si>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</si>
  <si>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</si>
  <si>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</si>
  <si>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</si>
  <si>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</si>
  <si>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</si>
  <si>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</si>
  <si>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</si>
  <si>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</si>
  <si>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</si>
  <si>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</si>
  <si>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</si>
  <si>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</si>
  <si>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</si>
  <si>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</si>
  <si>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</si>
  <si>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</si>
  <si>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</si>
  <si>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</si>
  <si>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</si>
  <si>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</si>
  <si>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</si>
  <si>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</si>
  <si>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</si>
  <si>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</si>
  <si>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</si>
  <si>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</si>
  <si>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</si>
  <si>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</si>
  <si>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</si>
  <si>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</si>
  <si>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</si>
  <si>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</si>
  <si>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</si>
  <si>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</si>
  <si>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</si>
  <si>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</si>
  <si>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</si>
  <si>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</si>
  <si>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</si>
  <si>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</si>
  <si>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</si>
  <si>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</si>
  <si>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</si>
  <si>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</si>
  <si>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</si>
  <si>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</si>
  <si>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</si>
  <si>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</si>
  <si>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</si>
  <si>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</si>
  <si>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</si>
  <si>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</si>
  <si>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</si>
  <si>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</si>
  <si>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</si>
  <si>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</si>
  <si>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</si>
  <si>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</si>
  <si>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</si>
  <si>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</si>
  <si>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</si>
  <si>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</si>
  <si>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</si>
  <si>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</si>
  <si>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</si>
  <si>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</si>
  <si>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</si>
  <si>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</si>
  <si>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</si>
  <si>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</si>
  <si>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</si>
  <si>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</si>
  <si>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</si>
  <si>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</si>
  <si>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</si>
  <si>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</si>
  <si>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</si>
  <si>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</si>
  <si>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</si>
  <si>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</si>
  <si>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</si>
  <si>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</si>
  <si>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</si>
  <si>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</si>
  <si>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</si>
  <si>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</si>
  <si>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</si>
  <si>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</si>
  <si>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</si>
  <si>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</si>
  <si>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</si>
  <si>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</si>
  <si>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</si>
  <si>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</si>
  <si>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</si>
  <si>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</si>
  <si>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</si>
  <si>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</si>
  <si>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</si>
  <si>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</si>
  <si>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</si>
  <si>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</si>
  <si>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</si>
  <si>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</si>
  <si>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</si>
  <si>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</si>
  <si>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</si>
  <si>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</si>
  <si>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</si>
  <si>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</si>
  <si>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</si>
  <si>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</si>
  <si>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</si>
  <si>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</si>
  <si>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</si>
  <si>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</si>
  <si>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</si>
  <si>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</si>
  <si>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</si>
  <si>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</si>
  <si>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</si>
  <si>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</si>
  <si>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</si>
  <si>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</si>
  <si>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</si>
  <si>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</si>
  <si>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</si>
  <si>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</si>
  <si>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</si>
  <si>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</si>
  <si>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</si>
  <si>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</si>
  <si>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</si>
  <si>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</si>
  <si>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</si>
  <si>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</si>
  <si>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</si>
  <si>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</si>
  <si>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</si>
  <si>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</si>
  <si>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</si>
  <si>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</si>
  <si>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</si>
  <si>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</si>
  <si>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</si>
  <si>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</si>
  <si>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</si>
  <si>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</si>
  <si>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</si>
  <si>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</si>
  <si>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</si>
  <si>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</si>
  <si>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</si>
  <si>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</si>
  <si>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</si>
  <si>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</si>
  <si>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</si>
  <si>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</si>
  <si>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</si>
  <si>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</si>
  <si>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</si>
  <si>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</si>
  <si>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</si>
  <si>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</si>
  <si>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</si>
  <si>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</si>
  <si>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</si>
  <si>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</si>
  <si>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</si>
  <si>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</si>
  <si>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</si>
  <si>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</si>
  <si>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</si>
  <si>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</si>
  <si>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</si>
  <si>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</si>
  <si>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</si>
  <si>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</si>
  <si>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</si>
  <si>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</si>
  <si>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</si>
  <si>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</si>
  <si>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</si>
  <si>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</si>
  <si>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</si>
  <si>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</si>
  <si>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</si>
  <si>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</si>
  <si>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</si>
  <si>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</si>
  <si>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</si>
  <si>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</si>
  <si>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</si>
  <si>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</si>
  <si>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</si>
  <si>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</si>
  <si>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</si>
  <si>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</si>
  <si>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</si>
  <si>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</si>
  <si>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</si>
  <si>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</si>
  <si>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</si>
  <si>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</si>
  <si>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</si>
  <si>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</si>
  <si>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</si>
  <si>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</si>
  <si>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</si>
  <si>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</si>
  <si>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</si>
  <si>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</si>
  <si>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</si>
  <si>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</si>
  <si>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</si>
  <si>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</si>
  <si>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</si>
  <si>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</si>
  <si>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</si>
  <si>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</si>
  <si>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</si>
  <si>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</si>
  <si>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</si>
  <si>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</si>
  <si>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</si>
  <si>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</si>
  <si>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</si>
  <si>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</si>
  <si>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</si>
  <si>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</si>
  <si>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</si>
  <si>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</si>
  <si>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</si>
  <si>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</si>
  <si>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</si>
  <si>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</si>
  <si>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</si>
  <si>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</si>
  <si>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</si>
  <si>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</si>
  <si>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</si>
  <si>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</si>
  <si>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</si>
  <si>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</si>
  <si>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</si>
  <si>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</si>
  <si>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</si>
  <si>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</si>
  <si>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</si>
  <si>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</si>
  <si>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</si>
  <si>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</si>
  <si>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</si>
  <si>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</si>
  <si>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</si>
  <si>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</si>
  <si>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</si>
  <si>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</si>
  <si>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</si>
  <si>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</si>
  <si>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</si>
  <si>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</si>
  <si>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</si>
  <si>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</si>
  <si>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</si>
  <si>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</si>
  <si>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</si>
  <si>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</si>
  <si>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</si>
  <si>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</si>
  <si>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</si>
  <si>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</si>
  <si>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</si>
  <si>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</si>
  <si>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</si>
  <si>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</si>
  <si>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</si>
  <si>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</si>
  <si>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</si>
  <si>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</si>
  <si>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</si>
  <si>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</si>
  <si>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</si>
  <si>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</si>
  <si>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</si>
  <si>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</si>
  <si>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</si>
  <si>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</si>
  <si>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</si>
  <si>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</si>
  <si>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</si>
  <si>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</si>
  <si>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</si>
  <si>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</si>
  <si>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</si>
  <si>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</si>
  <si>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</si>
  <si>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</si>
  <si>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</si>
  <si>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</si>
  <si>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</si>
  <si>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</si>
  <si>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</si>
  <si>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</si>
  <si>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</si>
  <si>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</si>
  <si>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</si>
  <si>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</si>
  <si>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</si>
  <si>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</si>
  <si>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</si>
  <si>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</si>
  <si>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</si>
  <si>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</si>
  <si>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</si>
  <si>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</si>
  <si>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</si>
  <si>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</si>
  <si>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</si>
  <si>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</si>
  <si>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</si>
  <si>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</si>
  <si>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</si>
  <si>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</si>
  <si>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</si>
  <si>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</si>
  <si>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</si>
  <si>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</si>
  <si>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</si>
  <si>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</si>
  <si>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</si>
  <si>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</si>
  <si>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</si>
  <si>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</si>
  <si>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</si>
  <si>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</si>
  <si>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</si>
  <si>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</si>
  <si>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</si>
  <si>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</si>
  <si>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</si>
  <si>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</si>
  <si>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</si>
  <si>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</si>
  <si>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</si>
  <si>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</si>
  <si>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</si>
  <si>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</si>
  <si>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</si>
  <si>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</si>
  <si>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</si>
  <si>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</si>
  <si>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</si>
  <si>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</si>
  <si>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</si>
  <si>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</si>
  <si>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</si>
  <si>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</si>
  <si>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</si>
  <si>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</si>
  <si>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</si>
  <si>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</si>
  <si>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</si>
  <si>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</si>
  <si>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</si>
  <si>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</si>
  <si>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</si>
  <si>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</si>
  <si>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</si>
  <si>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</si>
  <si>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</si>
  <si>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</si>
  <si>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</si>
  <si>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</si>
  <si>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</si>
  <si>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</si>
  <si>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</si>
  <si>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</si>
  <si>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</si>
  <si>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</si>
  <si>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</si>
  <si>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</si>
  <si>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</si>
  <si>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</si>
  <si>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</si>
  <si>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</si>
  <si>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</si>
  <si>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</si>
  <si>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</si>
  <si>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</si>
  <si>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</si>
  <si>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</si>
  <si>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</si>
  <si>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</si>
  <si>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</si>
  <si>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</si>
  <si>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</si>
  <si>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</si>
  <si>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</si>
  <si>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</si>
  <si>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</si>
  <si>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</si>
  <si>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</si>
  <si>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</si>
  <si>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</si>
  <si>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</si>
  <si>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</si>
  <si>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</si>
  <si>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</si>
  <si>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</si>
  <si>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</si>
  <si>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</si>
  <si>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</si>
  <si>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</si>
  <si>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</si>
  <si>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</si>
  <si>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</si>
  <si>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</si>
  <si>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</si>
  <si>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</si>
  <si>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</si>
  <si>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</si>
  <si>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</si>
  <si>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</si>
  <si>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</si>
  <si>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</si>
  <si>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</si>
  <si>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</si>
  <si>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</si>
  <si>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</si>
  <si>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</si>
  <si>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</si>
  <si>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</si>
  <si>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</si>
  <si>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</si>
  <si>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</si>
  <si>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</si>
  <si>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</si>
  <si>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</si>
  <si>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</si>
  <si>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</si>
  <si>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</si>
  <si>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</si>
  <si>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</si>
  <si>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</si>
  <si>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</si>
  <si>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</si>
  <si>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</si>
  <si>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</si>
  <si>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</si>
  <si>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</si>
  <si>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</si>
  <si>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</si>
  <si>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</si>
  <si>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</si>
  <si>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</si>
  <si>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</si>
  <si>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</si>
  <si>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</si>
  <si>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</si>
  <si>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</si>
  <si>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</si>
  <si>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</si>
  <si>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</si>
  <si>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</si>
  <si>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</si>
  <si>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</si>
  <si>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</si>
  <si>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</si>
  <si>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</si>
  <si>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</si>
  <si>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</si>
  <si>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</si>
  <si>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</si>
  <si>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</si>
  <si>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</si>
  <si>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</si>
  <si>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</si>
  <si>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</si>
  <si>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</si>
  <si>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</si>
  <si>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</si>
  <si>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</si>
  <si>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</si>
  <si>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</si>
  <si>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</si>
  <si>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</si>
  <si>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</si>
  <si>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</si>
  <si>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</si>
  <si>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</si>
  <si>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</si>
  <si>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</si>
  <si>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</si>
  <si>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</si>
  <si>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</si>
  <si>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</si>
  <si>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</si>
  <si>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</si>
  <si>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</si>
  <si>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</si>
  <si>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</si>
  <si>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</si>
  <si>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</si>
  <si>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</si>
  <si>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</si>
  <si>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</si>
  <si>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</si>
  <si>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</si>
  <si>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</si>
  <si>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</si>
  <si>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</si>
  <si>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</si>
  <si>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</si>
  <si>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</si>
  <si>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</si>
  <si>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</si>
  <si>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</si>
  <si>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</si>
  <si>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</si>
  <si>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</si>
  <si>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</si>
  <si>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</si>
  <si>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</si>
  <si>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</si>
  <si>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</si>
  <si>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</si>
  <si>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</si>
  <si>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</si>
  <si>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</si>
  <si>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</si>
  <si>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</si>
  <si>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</si>
  <si>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</si>
  <si>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</si>
  <si>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</si>
  <si>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</si>
  <si>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</si>
  <si>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</si>
  <si>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</si>
  <si>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</si>
  <si>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</si>
  <si>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</si>
  <si>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</si>
  <si>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</si>
  <si>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</si>
  <si>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</si>
  <si>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</si>
  <si>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</si>
  <si>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</si>
  <si>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</si>
  <si>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</si>
  <si>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</si>
  <si>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</si>
  <si>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</si>
  <si>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</si>
  <si>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</si>
  <si>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</si>
  <si>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</si>
  <si>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</si>
  <si>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</si>
  <si>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</si>
  <si>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</si>
  <si>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</si>
  <si>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</si>
  <si>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</si>
  <si>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</si>
  <si>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</si>
  <si>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</si>
  <si>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</si>
  <si>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</si>
  <si>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</si>
  <si>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</si>
  <si>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</si>
  <si>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</si>
  <si>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</si>
  <si>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</si>
  <si>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</si>
  <si>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</si>
  <si>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</si>
  <si>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</si>
  <si>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</si>
  <si>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</si>
  <si>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</si>
  <si>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</si>
  <si>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</si>
  <si>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</si>
  <si>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</si>
  <si>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</si>
  <si>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</si>
  <si>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</si>
  <si>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</si>
  <si>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</si>
  <si>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</si>
  <si>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</si>
  <si>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</si>
  <si>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</si>
  <si>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</si>
  <si>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</si>
  <si>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</si>
  <si>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</si>
  <si>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</si>
  <si>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</si>
  <si>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</si>
  <si>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</si>
  <si>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</si>
  <si>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</si>
  <si>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</si>
  <si>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</si>
  <si>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</si>
  <si>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</si>
  <si>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</si>
  <si>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</si>
  <si>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</si>
  <si>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</si>
  <si>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</si>
  <si>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</si>
  <si>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</si>
  <si>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</si>
  <si>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</si>
  <si>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</si>
  <si>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</si>
  <si>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</si>
  <si>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</si>
  <si>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</si>
  <si>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</si>
  <si>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</si>
  <si>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</si>
  <si>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</si>
  <si>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</si>
  <si>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</si>
  <si>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</si>
  <si>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</si>
  <si>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</si>
  <si>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</si>
  <si>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</si>
  <si>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</si>
  <si>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</si>
  <si>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</si>
  <si>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</si>
  <si>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</si>
  <si>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</si>
  <si>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</si>
  <si>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</si>
  <si>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</si>
  <si>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</si>
  <si>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</si>
  <si>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</si>
  <si>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</si>
  <si>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</si>
  <si>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</si>
  <si>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</si>
  <si>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</si>
  <si>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</si>
  <si>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</si>
  <si>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</si>
  <si>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</si>
  <si>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</si>
  <si>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</si>
  <si>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</si>
  <si>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</si>
  <si>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</si>
  <si>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</si>
  <si>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</si>
  <si>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</si>
  <si>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</si>
  <si>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</si>
  <si>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</si>
  <si>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</si>
  <si>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</si>
  <si>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</si>
  <si>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</si>
  <si>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</si>
  <si>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</si>
  <si>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</si>
  <si>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</si>
  <si>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</si>
  <si>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</si>
  <si>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</si>
  <si>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</si>
  <si>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</si>
  <si>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</si>
  <si>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</si>
  <si>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</si>
  <si>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</si>
  <si>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</si>
  <si>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</si>
  <si>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</si>
  <si>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</si>
  <si>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</si>
  <si>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</si>
  <si>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</si>
  <si>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</si>
  <si>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</si>
  <si>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</si>
  <si>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</si>
  <si>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</si>
  <si>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</si>
  <si>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</si>
  <si>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</si>
  <si>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</si>
  <si>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</si>
  <si>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</si>
  <si>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</si>
  <si>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</si>
  <si>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</si>
  <si>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</si>
  <si>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</si>
  <si>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</si>
  <si>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</si>
  <si>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</si>
  <si>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</si>
  <si>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</si>
  <si>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</si>
  <si>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</si>
  <si>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</si>
  <si>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</si>
  <si>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</si>
  <si>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</si>
  <si>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</si>
  <si>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</si>
  <si>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</si>
  <si>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</si>
  <si>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</si>
  <si>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</si>
  <si>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</si>
  <si>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</si>
  <si>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</si>
  <si>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</si>
  <si>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</si>
  <si>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</si>
  <si>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</si>
  <si>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</si>
  <si>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</si>
  <si>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</si>
  <si>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</si>
  <si>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</si>
  <si>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</si>
  <si>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</si>
  <si>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</si>
  <si>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</si>
  <si>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</si>
  <si>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</si>
  <si>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</si>
  <si>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</si>
  <si>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</si>
  <si>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</si>
  <si>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</si>
  <si>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</si>
  <si>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</si>
  <si>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</si>
  <si>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</si>
  <si>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</si>
  <si>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</si>
  <si>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</si>
  <si>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</si>
  <si>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</si>
  <si>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</si>
  <si>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</si>
  <si>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</si>
  <si>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</si>
  <si>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</si>
  <si>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</si>
  <si>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</si>
  <si>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</si>
  <si>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</si>
  <si>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</si>
  <si>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</si>
  <si>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</si>
  <si>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</si>
  <si>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</si>
  <si>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</si>
  <si>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</si>
  <si>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</si>
  <si>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</si>
  <si>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</si>
  <si>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</si>
  <si>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</si>
  <si>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</si>
  <si>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</si>
  <si>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</si>
  <si>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</si>
  <si>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</si>
  <si>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</si>
  <si>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</si>
  <si>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</si>
  <si>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</si>
  <si>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</si>
  <si>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</si>
  <si>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</si>
  <si>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</si>
  <si>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</si>
  <si>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</si>
  <si>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</si>
  <si>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</si>
  <si>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</si>
  <si>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</si>
  <si>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</si>
  <si>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</si>
  <si>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</si>
  <si>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</si>
  <si>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</si>
  <si>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</si>
  <si>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</si>
  <si>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</si>
  <si>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</si>
  <si>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</si>
  <si>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</si>
  <si>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</si>
  <si>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</si>
  <si>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</si>
  <si>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</si>
  <si>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</si>
  <si>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</si>
  <si>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</si>
  <si>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</si>
  <si>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</si>
  <si>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</si>
  <si>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</si>
  <si>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</si>
  <si>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</si>
  <si>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</si>
  <si>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</si>
  <si>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</si>
  <si>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</si>
  <si>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</si>
  <si>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</si>
  <si>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</si>
  <si>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</si>
  <si>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</si>
  <si>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</si>
  <si>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</si>
  <si>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</si>
  <si>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</si>
  <si>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</si>
  <si>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</si>
  <si>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</si>
  <si>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</si>
  <si>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</si>
  <si>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</si>
  <si>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</si>
  <si>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</si>
  <si>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</si>
  <si>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</si>
  <si>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</si>
  <si>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</si>
  <si>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</si>
  <si>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</si>
  <si>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</si>
  <si>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</si>
  <si>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</si>
  <si>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</si>
  <si>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</si>
  <si>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</si>
  <si>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</si>
  <si>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</si>
  <si>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</si>
  <si>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</si>
  <si>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</si>
  <si>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</si>
  <si>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</si>
  <si>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</si>
  <si>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</si>
  <si>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</si>
  <si>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</si>
  <si>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</si>
  <si>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</si>
  <si>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</si>
  <si>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</si>
  <si>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</si>
  <si>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</si>
  <si>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</si>
  <si>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</si>
  <si>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</si>
  <si>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</si>
  <si>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</si>
  <si>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</si>
  <si>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</si>
  <si>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</si>
  <si>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</si>
  <si>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</si>
  <si>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</si>
  <si>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</si>
  <si>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</si>
  <si>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</si>
  <si>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</si>
  <si>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</si>
  <si>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</si>
  <si>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</si>
  <si>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</si>
  <si>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</si>
  <si>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</si>
  <si>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</si>
  <si>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</si>
  <si>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</si>
  <si>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</si>
  <si>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</si>
  <si>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</si>
  <si>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</si>
  <si>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</si>
  <si>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</si>
  <si>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</si>
  <si>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</si>
  <si>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</si>
  <si>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</si>
  <si>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</si>
  <si>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</si>
  <si>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</si>
  <si>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</si>
  <si>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</si>
  <si>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</si>
  <si>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</si>
  <si>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</si>
  <si>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</si>
  <si>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</si>
  <si>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</si>
  <si>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</si>
  <si>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</si>
  <si>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</si>
  <si>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</si>
  <si>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</si>
  <si>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</si>
  <si>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</si>
  <si>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</si>
  <si>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</si>
  <si>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</si>
  <si>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</si>
  <si>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</si>
  <si>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</si>
  <si>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</si>
  <si>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</si>
  <si>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</si>
  <si>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</si>
  <si>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</si>
  <si>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</si>
  <si>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</si>
  <si>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</si>
  <si>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</si>
  <si>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</si>
  <si>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</si>
  <si>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</si>
  <si>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</si>
  <si>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</si>
  <si>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</si>
  <si>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</si>
  <si>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</si>
  <si>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</si>
  <si>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</si>
  <si>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</si>
  <si>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</si>
  <si>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</si>
  <si>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</si>
  <si>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</si>
  <si>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</si>
  <si>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</si>
  <si>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</si>
  <si>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</si>
  <si>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</si>
  <si>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</si>
  <si>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</si>
  <si>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</si>
  <si>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</si>
  <si>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</si>
  <si>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</si>
  <si>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</si>
  <si>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</si>
  <si>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</si>
  <si>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</si>
  <si>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</si>
  <si>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</si>
  <si>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</si>
  <si>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</si>
  <si>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</si>
  <si>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</si>
  <si>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</si>
  <si>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</si>
  <si>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</si>
  <si>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</si>
  <si>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</si>
  <si>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</si>
  <si>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</si>
  <si>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</si>
  <si>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</si>
  <si>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</si>
  <si>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</si>
  <si>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</si>
  <si>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</si>
  <si>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</si>
  <si>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</si>
  <si>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</si>
  <si>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</si>
  <si>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</si>
  <si>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</si>
  <si>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</si>
  <si>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</si>
  <si>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</si>
  <si>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</si>
  <si>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</si>
  <si>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</si>
  <si>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</si>
  <si>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</si>
  <si>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</si>
  <si>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</si>
  <si>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</si>
  <si>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</si>
  <si>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</si>
  <si>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</si>
  <si>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</si>
  <si>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</si>
  <si>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</si>
  <si>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</si>
  <si>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</si>
  <si>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</si>
  <si>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</si>
  <si>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</si>
  <si>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</si>
  <si>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</si>
  <si>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</si>
  <si>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</si>
  <si>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</si>
  <si>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</si>
  <si>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</si>
  <si>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</si>
  <si>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</si>
  <si>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</si>
  <si>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</si>
  <si>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</si>
  <si>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</si>
  <si>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</si>
  <si>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</si>
  <si>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</si>
  <si>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</si>
  <si>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</si>
  <si>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</si>
  <si>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</si>
  <si>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</si>
  <si>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</si>
  <si>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</si>
  <si>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</si>
  <si>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</si>
  <si>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</si>
  <si>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</si>
  <si>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</si>
  <si>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</si>
  <si>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</si>
  <si>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</si>
  <si>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</si>
  <si>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</si>
  <si>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</si>
  <si>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</si>
  <si>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</si>
  <si>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</si>
  <si>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</si>
  <si>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</si>
  <si>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</si>
  <si>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</si>
  <si>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</si>
  <si>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</si>
  <si>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</si>
  <si>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</si>
  <si>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</si>
  <si>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</si>
  <si>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</si>
  <si>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</si>
  <si>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</si>
  <si>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</si>
  <si>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</si>
  <si>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</si>
  <si>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</si>
  <si>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</si>
  <si>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</si>
  <si>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</si>
  <si>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</si>
  <si>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</si>
  <si>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</si>
  <si>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</si>
  <si>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</si>
  <si>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</si>
  <si>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</si>
  <si>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</si>
  <si>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</si>
  <si>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</si>
  <si>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</si>
  <si>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</si>
  <si>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</si>
  <si>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</si>
  <si>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</si>
  <si>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</si>
  <si>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</si>
  <si>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</si>
  <si>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</si>
  <si>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</si>
  <si>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</si>
  <si>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</si>
  <si>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</si>
  <si>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</si>
  <si>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</si>
  <si>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</si>
  <si>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</si>
  <si>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</si>
  <si>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</si>
  <si>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</si>
  <si>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</si>
  <si>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</si>
  <si>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</si>
  <si>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</si>
  <si>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</si>
  <si>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</si>
  <si>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</si>
  <si>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</si>
  <si>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</si>
  <si>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</si>
  <si>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</si>
  <si>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</si>
  <si>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</si>
  <si>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</si>
  <si>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</si>
  <si>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</si>
  <si>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</si>
  <si>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</si>
  <si>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</si>
  <si>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</si>
  <si>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</si>
  <si>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</si>
  <si>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</si>
  <si>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</si>
  <si>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</si>
  <si>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</si>
  <si>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</si>
  <si>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</si>
  <si>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</si>
  <si>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</si>
  <si>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</si>
  <si>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</si>
  <si>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</si>
  <si>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</si>
  <si>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</si>
  <si>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</si>
  <si>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</si>
  <si>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</si>
  <si>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</si>
  <si>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</si>
  <si>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</si>
  <si>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</si>
  <si>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</si>
  <si>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</si>
  <si>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</si>
  <si>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</si>
  <si>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</si>
  <si>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</si>
  <si>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</si>
  <si>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</si>
  <si>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</si>
  <si>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</si>
  <si>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</si>
  <si>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</si>
  <si>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</si>
  <si>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</si>
  <si>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</si>
  <si>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</si>
  <si>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</si>
  <si>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</si>
  <si>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</si>
  <si>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</si>
  <si>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</si>
  <si>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</si>
  <si>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</si>
  <si>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</si>
  <si>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</si>
  <si>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</si>
  <si>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</si>
  <si>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</si>
  <si>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</si>
  <si>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</si>
  <si>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</si>
  <si>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</si>
  <si>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</si>
  <si>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</si>
  <si>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</si>
  <si>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</si>
  <si>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</si>
  <si>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</si>
  <si>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</si>
  <si>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</si>
  <si>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</si>
  <si>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</si>
  <si>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</si>
  <si>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</si>
  <si>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</si>
  <si>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</si>
  <si>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</si>
  <si>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</si>
  <si>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</si>
  <si>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</si>
  <si>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</si>
  <si>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</si>
  <si>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</si>
  <si>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</si>
  <si>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</si>
  <si>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</si>
  <si>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</si>
  <si>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</si>
  <si>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</si>
  <si>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</si>
  <si>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</si>
  <si>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</si>
  <si>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</si>
  <si>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</si>
  <si>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</si>
  <si>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</si>
  <si>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</si>
  <si>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</si>
  <si>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</si>
  <si>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</si>
  <si>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</si>
  <si>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</si>
  <si>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</si>
  <si>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</si>
  <si>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</si>
  <si>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</si>
  <si>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</si>
  <si>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</si>
  <si>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</si>
  <si>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</si>
  <si>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</si>
  <si>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</si>
  <si>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</si>
  <si>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</si>
  <si>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</si>
  <si>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</si>
  <si>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</si>
  <si>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</si>
  <si>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</si>
  <si>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</si>
  <si>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</si>
  <si>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</si>
  <si>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</si>
  <si>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</si>
  <si>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</si>
  <si>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</si>
  <si>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</si>
  <si>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</si>
  <si>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</si>
  <si>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</si>
  <si>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</si>
  <si>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</si>
  <si>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</si>
  <si>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</si>
  <si>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</si>
  <si>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</si>
  <si>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</si>
  <si>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</si>
  <si>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</si>
  <si>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</si>
  <si>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</si>
  <si>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</si>
  <si>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</si>
  <si>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</si>
  <si>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</si>
  <si>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</si>
  <si>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</si>
  <si>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</si>
  <si>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</si>
  <si>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</si>
  <si>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</si>
  <si>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</si>
  <si>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</si>
  <si>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</si>
  <si>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</si>
  <si>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</si>
  <si>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</si>
  <si>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</si>
  <si>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</si>
  <si>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</si>
  <si>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</si>
  <si>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</si>
  <si>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</si>
  <si>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</si>
  <si>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</si>
  <si>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</si>
  <si>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</si>
  <si>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</si>
  <si>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</si>
  <si>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</si>
  <si>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</si>
  <si>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</si>
  <si>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</si>
  <si>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</si>
  <si>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</si>
  <si>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</si>
  <si>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</si>
  <si>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</si>
  <si>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</si>
  <si>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</si>
  <si>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</si>
  <si>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</si>
  <si>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</si>
  <si>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</si>
  <si>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</si>
  <si>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</si>
  <si>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</si>
  <si>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</si>
  <si>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</si>
  <si>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</si>
  <si>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</si>
  <si>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</si>
  <si>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</si>
  <si>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</si>
  <si>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</si>
  <si>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</si>
  <si>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</si>
  <si>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</si>
  <si>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</si>
  <si>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</si>
  <si>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</si>
  <si>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</si>
  <si>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</si>
  <si>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</si>
  <si>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</si>
  <si>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</si>
  <si>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</si>
  <si>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</si>
  <si>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</si>
  <si>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</si>
  <si>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</si>
  <si>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</si>
  <si>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</si>
  <si>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</si>
  <si>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</si>
  <si>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</si>
  <si>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</si>
  <si>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</si>
  <si>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</si>
  <si>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</si>
  <si>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</si>
  <si>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</si>
  <si>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</si>
  <si>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</si>
  <si>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</si>
  <si>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</si>
  <si>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</si>
  <si>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</si>
  <si>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</si>
  <si>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</si>
  <si>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</si>
  <si>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</si>
  <si>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</si>
  <si>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</si>
  <si>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</si>
  <si>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</si>
  <si>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</si>
  <si>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</si>
  <si>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</si>
  <si>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</si>
  <si>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</si>
  <si>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</si>
  <si>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</si>
  <si>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</si>
  <si>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</si>
  <si>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</si>
  <si>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</si>
  <si>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</si>
  <si>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</si>
  <si>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</si>
  <si>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</si>
  <si>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</si>
  <si>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</si>
  <si>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</si>
  <si>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</si>
  <si>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</si>
  <si>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</si>
  <si>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</si>
  <si>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</si>
  <si>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</si>
  <si>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</si>
  <si>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</si>
  <si>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</si>
  <si>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</si>
  <si>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</si>
  <si>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</si>
  <si>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</si>
  <si>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</si>
  <si>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</si>
  <si>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</si>
  <si>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</si>
  <si>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</si>
  <si>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</si>
  <si>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</si>
  <si>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</si>
  <si>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</si>
  <si>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</si>
  <si>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</si>
  <si>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</si>
  <si>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</si>
  <si>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</si>
  <si>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</si>
  <si>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</si>
  <si>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</si>
  <si>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</si>
  <si>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</si>
  <si>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</si>
  <si>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</si>
  <si>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</si>
  <si>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</si>
  <si>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</si>
  <si>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</si>
  <si>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</si>
  <si>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</si>
  <si>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</si>
  <si>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</si>
  <si>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</si>
  <si>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</si>
  <si>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</si>
  <si>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</si>
  <si>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</si>
  <si>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</si>
  <si>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</si>
  <si>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</si>
  <si>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</si>
  <si>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</si>
  <si>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</si>
  <si>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</si>
  <si>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</si>
  <si>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</si>
  <si>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</si>
  <si>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</si>
  <si>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</si>
  <si>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</si>
  <si>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</si>
  <si>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</si>
  <si>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</si>
  <si>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</si>
  <si>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</si>
  <si>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</si>
  <si>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</si>
  <si>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</si>
  <si>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</si>
  <si>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</si>
  <si>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</si>
  <si>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</si>
  <si>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</si>
  <si>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</si>
  <si>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</si>
  <si>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</si>
  <si>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</si>
  <si>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</si>
  <si>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</si>
  <si>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</si>
  <si>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</si>
  <si>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</si>
  <si>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</si>
  <si>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</si>
  <si>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</si>
  <si>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</si>
  <si>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</si>
  <si>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</si>
  <si>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</si>
  <si>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</si>
  <si>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</si>
  <si>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</si>
  <si>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</si>
  <si>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</si>
  <si>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</si>
  <si>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</si>
  <si>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</si>
  <si>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</si>
  <si>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</si>
  <si>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</si>
  <si>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</si>
  <si>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</si>
  <si>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</si>
  <si>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</si>
  <si>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</si>
  <si>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</si>
  <si>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</si>
  <si>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</si>
  <si>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</si>
  <si>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</si>
  <si>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</si>
  <si>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</si>
  <si>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</si>
  <si>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</si>
  <si>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</si>
  <si>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</si>
  <si>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</si>
  <si>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</si>
  <si>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</si>
  <si>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</si>
  <si>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</si>
  <si>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</si>
  <si>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</si>
  <si>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</si>
  <si>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</si>
  <si>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</si>
  <si>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</si>
  <si>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</si>
  <si>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</si>
  <si>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</si>
  <si>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</si>
  <si>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</si>
  <si>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</si>
  <si>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</si>
  <si>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</si>
  <si>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</si>
  <si>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</si>
  <si>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</si>
  <si>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</si>
  <si>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</si>
  <si>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</si>
  <si>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</si>
  <si>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</si>
  <si>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</si>
  <si>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</si>
  <si>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</si>
  <si>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</si>
  <si>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</si>
  <si>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</si>
  <si>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</si>
  <si>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</si>
  <si>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</si>
  <si>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</si>
  <si>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</si>
  <si>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</si>
  <si>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</si>
  <si>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</si>
  <si>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</si>
  <si>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</si>
  <si>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</si>
  <si>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</si>
  <si>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</si>
  <si>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</si>
  <si>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</si>
  <si>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</si>
  <si>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</si>
  <si>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</si>
  <si>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</si>
  <si>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</si>
  <si>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</si>
  <si>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</si>
  <si>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</si>
  <si>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</si>
  <si>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</si>
  <si>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</si>
  <si>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</si>
  <si>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</si>
  <si>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</si>
  <si>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</si>
  <si>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</si>
  <si>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</si>
  <si>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</si>
  <si>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</si>
  <si>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</si>
  <si>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</si>
  <si>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</si>
  <si>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</si>
  <si>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</si>
  <si>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</si>
  <si>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</si>
  <si>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</si>
  <si>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</si>
  <si>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</si>
  <si>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</si>
  <si>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</si>
  <si>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</si>
  <si>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</si>
  <si>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</si>
  <si>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</si>
  <si>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</si>
  <si>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</si>
  <si>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</si>
  <si>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</si>
  <si>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</si>
  <si>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</si>
  <si>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</si>
  <si>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</si>
  <si>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</si>
  <si>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</si>
  <si>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</si>
  <si>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</si>
  <si>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</si>
  <si>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</si>
  <si>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</si>
  <si>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</si>
  <si>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</si>
  <si>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</si>
  <si>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</si>
  <si>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</si>
  <si>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</si>
  <si>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</si>
  <si>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</si>
  <si>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</si>
  <si>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</si>
  <si>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</si>
  <si>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</si>
  <si>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</si>
  <si>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</si>
  <si>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</si>
  <si>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</si>
  <si>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</si>
  <si>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</si>
  <si>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</si>
  <si>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</si>
  <si>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</si>
  <si>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</si>
  <si>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</si>
  <si>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</si>
  <si>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</si>
  <si>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</si>
  <si>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</si>
  <si>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</si>
  <si>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</si>
  <si>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</si>
  <si>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</si>
  <si>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</si>
  <si>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</si>
  <si>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</si>
  <si>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</si>
  <si>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</si>
  <si>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</si>
  <si>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</si>
  <si>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</si>
  <si>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</si>
  <si>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</si>
  <si>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</si>
  <si>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</si>
  <si>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</si>
  <si>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</si>
  <si>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</si>
  <si>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</si>
  <si>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</si>
  <si>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</si>
  <si>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</si>
  <si>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</si>
  <si>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</si>
  <si>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</si>
  <si>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</si>
  <si>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</si>
  <si>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</si>
  <si>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</si>
  <si>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</si>
  <si>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</si>
  <si>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</si>
  <si>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</si>
  <si>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</si>
  <si>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</si>
  <si>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</si>
  <si>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</si>
  <si>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</si>
  <si>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</si>
  <si>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</si>
  <si>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</si>
  <si>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</si>
  <si>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</si>
  <si>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</si>
  <si>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</si>
  <si>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</si>
  <si>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</si>
  <si>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</si>
  <si>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</si>
  <si>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</si>
  <si>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</si>
  <si>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</si>
  <si>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</si>
  <si>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</si>
  <si>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</si>
  <si>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</si>
  <si>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</si>
  <si>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</si>
  <si>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</si>
  <si>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</si>
  <si>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</si>
  <si>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</si>
  <si>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</si>
  <si>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</si>
  <si>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</si>
  <si>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</si>
  <si>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</si>
  <si>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</si>
  <si>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</si>
  <si>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</si>
  <si>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</si>
  <si>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</si>
  <si>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</si>
  <si>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</si>
  <si>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</si>
  <si>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</si>
  <si>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</si>
  <si>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</si>
  <si>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</si>
  <si>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</si>
  <si>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</si>
  <si>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</si>
  <si>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</si>
  <si>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</si>
  <si>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</si>
  <si>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</si>
  <si>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</si>
  <si>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</si>
  <si>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</si>
  <si>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</si>
  <si>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</si>
  <si>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</si>
  <si>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</si>
  <si>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</si>
  <si>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</si>
  <si>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</si>
  <si>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</si>
  <si>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</si>
  <si>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</si>
  <si>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</si>
  <si>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</si>
  <si>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</si>
  <si>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</si>
  <si>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</si>
  <si>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</si>
  <si>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</si>
  <si>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</si>
  <si>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</si>
  <si>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</si>
  <si>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</si>
  <si>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</si>
  <si>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</si>
  <si>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</si>
  <si>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</si>
  <si>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</si>
  <si>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</si>
  <si>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</si>
  <si>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</si>
  <si>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</si>
  <si>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</si>
  <si>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</si>
  <si>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</si>
  <si>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</si>
  <si>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</si>
  <si>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</si>
  <si>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</si>
  <si>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</si>
  <si>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</si>
  <si>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</si>
  <si>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</si>
  <si>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</si>
  <si>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</si>
  <si>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</si>
  <si>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</si>
  <si>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</si>
  <si>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</si>
  <si>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</si>
  <si>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</si>
  <si>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</si>
  <si>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</si>
  <si>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</si>
  <si>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</si>
  <si>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</si>
  <si>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</si>
  <si>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</si>
  <si>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</si>
  <si>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</si>
  <si>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</si>
  <si>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</si>
  <si>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</si>
  <si>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</si>
  <si>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</si>
  <si>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</si>
  <si>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</si>
  <si>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</si>
  <si>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</si>
  <si>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</si>
  <si>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</si>
  <si>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</si>
  <si>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</si>
  <si>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</si>
  <si>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</si>
  <si>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</si>
  <si>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</si>
  <si>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</si>
  <si>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</si>
  <si>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</si>
  <si>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</si>
  <si>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</si>
  <si>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</si>
  <si>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</si>
  <si>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</si>
  <si>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</si>
  <si>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</si>
  <si>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</si>
  <si>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</si>
  <si>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</si>
  <si>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</si>
  <si>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</si>
  <si>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</si>
  <si>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</si>
  <si>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</si>
  <si>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</si>
  <si>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</si>
  <si>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</si>
  <si>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</si>
  <si>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</si>
  <si>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</si>
  <si>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</si>
  <si>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</si>
  <si>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</si>
  <si>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</si>
  <si>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</si>
  <si>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</si>
  <si>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</si>
  <si>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</si>
  <si>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</si>
  <si>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</si>
  <si>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</si>
  <si>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</si>
  <si>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</si>
  <si>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</si>
  <si>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</si>
  <si>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</si>
  <si>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</si>
  <si>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</si>
  <si>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</si>
  <si>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</si>
  <si>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</si>
  <si>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</si>
  <si>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</si>
  <si>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</si>
  <si>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</si>
  <si>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</si>
  <si>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</si>
  <si>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</si>
  <si>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</si>
  <si>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</si>
  <si>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</si>
  <si>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</si>
  <si>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</si>
  <si>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</si>
  <si>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</si>
  <si>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</si>
  <si>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</si>
  <si>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</si>
  <si>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</si>
  <si>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</si>
  <si>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</si>
  <si>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</si>
  <si>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</si>
  <si>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</si>
  <si>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</si>
  <si>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</si>
  <si>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</si>
  <si>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</si>
  <si>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</si>
  <si>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</si>
  <si>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</si>
  <si>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</si>
  <si>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</si>
  <si>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</si>
  <si>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</si>
  <si>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</si>
  <si>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</si>
  <si>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</si>
  <si>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</si>
  <si>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</si>
  <si>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</si>
  <si>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</si>
  <si>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</si>
  <si>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</si>
  <si>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</si>
  <si>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</si>
  <si>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</si>
  <si>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</si>
  <si>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</si>
  <si>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</si>
  <si>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</si>
  <si>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</si>
  <si>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</si>
  <si>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</si>
  <si>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</si>
  <si>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</si>
  <si>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</si>
  <si>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</si>
  <si>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</si>
  <si>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</si>
  <si>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</si>
  <si>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</si>
  <si>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</si>
  <si>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</si>
  <si>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</si>
  <si>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</si>
  <si>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</si>
  <si>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</si>
  <si>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</si>
  <si>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</si>
  <si>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</si>
  <si>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</si>
  <si>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</si>
  <si>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</si>
  <si>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</si>
  <si>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</si>
  <si>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</si>
  <si>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</si>
  <si>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</si>
  <si>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</si>
  <si>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</si>
  <si>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</si>
  <si>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</si>
  <si>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</si>
  <si>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</si>
  <si>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</si>
  <si>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</si>
  <si>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</si>
  <si>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</si>
  <si>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</si>
  <si>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</si>
  <si>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</si>
  <si>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</si>
  <si>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</si>
  <si>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</si>
  <si>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</si>
  <si>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</si>
  <si>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</si>
  <si>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</si>
  <si>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</si>
  <si>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</si>
  <si>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</si>
  <si>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</si>
  <si>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</si>
  <si>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</si>
  <si>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</si>
  <si>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</si>
  <si>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</si>
  <si>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</si>
  <si>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</si>
  <si>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</si>
  <si>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</si>
  <si>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</si>
  <si>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</si>
  <si>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</si>
  <si>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</si>
  <si>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</si>
  <si>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</si>
  <si>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</si>
  <si>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</si>
  <si>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</si>
  <si>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</si>
  <si>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</si>
  <si>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</si>
  <si>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</si>
  <si>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</si>
  <si>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</si>
  <si>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</si>
  <si>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</si>
  <si>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</si>
  <si>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</si>
  <si>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</si>
  <si>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</si>
  <si>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</si>
  <si>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</si>
  <si>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</si>
  <si>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</si>
  <si>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</si>
  <si>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</si>
  <si>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</si>
  <si>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</si>
  <si>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</si>
  <si>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</si>
  <si>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</si>
  <si>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</si>
  <si>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</si>
  <si>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</si>
  <si>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</si>
  <si>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</si>
  <si>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</si>
  <si>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</si>
  <si>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</si>
  <si>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</si>
  <si>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</si>
  <si>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</si>
  <si>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</si>
  <si>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</si>
  <si>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</si>
  <si>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</si>
  <si>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</si>
  <si>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</si>
  <si>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</si>
  <si>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</si>
  <si>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</si>
  <si>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</si>
  <si>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</si>
  <si>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</si>
  <si>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</si>
  <si>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</si>
  <si>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</si>
  <si>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</si>
  <si>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</si>
  <si>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</si>
  <si>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</si>
  <si>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</si>
  <si>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</si>
  <si>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</si>
  <si>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</si>
  <si>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</si>
  <si>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</si>
  <si>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</si>
  <si>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</si>
  <si>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</si>
  <si>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</si>
  <si>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</si>
  <si>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</si>
  <si>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</si>
  <si>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</si>
  <si>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</si>
  <si>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</si>
  <si>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</si>
  <si>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</si>
  <si>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</si>
  <si>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</si>
  <si>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</si>
  <si>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</si>
  <si>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</si>
  <si>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</si>
  <si>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</si>
  <si>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</si>
  <si>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</si>
  <si>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</si>
  <si>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</si>
  <si>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</si>
  <si>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</si>
  <si>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</si>
  <si>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</si>
  <si>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</si>
  <si>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</si>
  <si>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</si>
  <si>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</si>
  <si>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</si>
  <si>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</si>
  <si>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</si>
  <si>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</si>
  <si>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</si>
  <si>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</si>
  <si>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</si>
  <si>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</si>
  <si>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</si>
  <si>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</si>
  <si>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</si>
  <si>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</si>
  <si>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</si>
  <si>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</si>
  <si>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</si>
  <si>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</si>
  <si>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</si>
  <si>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</si>
  <si>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</si>
  <si>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</si>
  <si>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</si>
  <si>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</si>
  <si>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</si>
  <si>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</si>
  <si>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</si>
  <si>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</si>
  <si>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</si>
  <si>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</si>
  <si>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</si>
  <si>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</si>
  <si>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</si>
  <si>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</si>
  <si>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</si>
  <si>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</si>
  <si>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</si>
  <si>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</si>
  <si>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</si>
  <si>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</si>
  <si>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</si>
  <si>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</si>
  <si>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</si>
  <si>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</si>
  <si>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</si>
  <si>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</si>
  <si>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</si>
  <si>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</si>
  <si>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</si>
  <si>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</si>
  <si>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</si>
  <si>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</si>
  <si>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</si>
  <si>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</si>
  <si>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</si>
  <si>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</si>
  <si>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</si>
  <si>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</si>
  <si>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</si>
  <si>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</si>
  <si>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</si>
  <si>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</si>
  <si>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</si>
  <si>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</si>
  <si>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</si>
  <si>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</si>
  <si>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</si>
  <si>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</si>
  <si>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</si>
  <si>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</si>
  <si>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</si>
  <si>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</si>
  <si>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</si>
  <si>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</si>
  <si>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</si>
  <si>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</si>
  <si>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</si>
  <si>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</si>
  <si>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</si>
  <si>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</si>
  <si>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</si>
  <si>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</si>
  <si>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</si>
  <si>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</si>
  <si>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</si>
  <si>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</si>
  <si>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</si>
  <si>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</si>
  <si>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</si>
  <si>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</si>
  <si>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</si>
  <si>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</si>
  <si>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</si>
  <si>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</si>
  <si>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</si>
  <si>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</si>
  <si>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</si>
  <si>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</si>
  <si>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</si>
  <si>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</si>
  <si>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</si>
  <si>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</si>
  <si>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</si>
  <si>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</si>
  <si>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</si>
  <si>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</si>
  <si>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</si>
  <si>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</si>
  <si>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</si>
  <si>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</si>
  <si>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</si>
  <si>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</si>
  <si>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</si>
  <si>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</si>
  <si>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</si>
  <si>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</si>
  <si>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</si>
  <si>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</si>
  <si>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</si>
  <si>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</si>
  <si>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</si>
  <si>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</si>
  <si>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</si>
  <si>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</si>
  <si>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</si>
  <si>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</si>
  <si>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</si>
  <si>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</si>
  <si>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</si>
  <si>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</si>
  <si>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</si>
  <si>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</si>
  <si>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</si>
  <si>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</si>
  <si>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</si>
  <si>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</si>
  <si>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</si>
  <si>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</si>
  <si>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</si>
  <si>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</si>
  <si>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</si>
  <si>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</si>
  <si>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</si>
  <si>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</si>
  <si>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</si>
  <si>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</si>
  <si>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</si>
  <si>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</si>
  <si>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</si>
  <si>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</si>
  <si>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</si>
  <si>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</si>
  <si>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</si>
  <si>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</si>
  <si>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</si>
  <si>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</si>
  <si>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</si>
  <si>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</si>
  <si>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</si>
  <si>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</si>
  <si>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</si>
  <si>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</si>
  <si>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</si>
  <si>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</si>
  <si>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</si>
  <si>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</si>
  <si>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</si>
  <si>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</si>
  <si>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</si>
  <si>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</si>
  <si>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</si>
  <si>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</si>
  <si>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</si>
  <si>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</si>
  <si>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</si>
  <si>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</si>
  <si>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</si>
  <si>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</si>
  <si>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</si>
  <si>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</si>
  <si>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</si>
  <si>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</si>
  <si>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</si>
  <si>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</si>
  <si>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</si>
  <si>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</si>
  <si>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</si>
  <si>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</si>
  <si>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</si>
  <si>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</si>
  <si>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</si>
  <si>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</si>
  <si>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</si>
  <si>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</si>
  <si>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</si>
  <si>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</si>
  <si>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</si>
  <si>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</si>
  <si>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</si>
  <si>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</si>
  <si>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</si>
  <si>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</si>
  <si>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</si>
  <si>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</si>
  <si>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</si>
  <si>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</si>
  <si>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</si>
  <si>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</si>
  <si>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</si>
  <si>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</si>
  <si>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</si>
  <si>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</si>
  <si>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</si>
  <si>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</si>
  <si>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</si>
  <si>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</si>
  <si>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</si>
  <si>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</si>
  <si>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</si>
  <si>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</si>
  <si>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</si>
  <si>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</si>
  <si>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</si>
  <si>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</si>
  <si>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</si>
  <si>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</si>
  <si>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</si>
  <si>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</si>
  <si>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</si>
  <si>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</si>
  <si>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</si>
  <si>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</si>
  <si>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</si>
  <si>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</si>
  <si>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</si>
  <si>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</si>
  <si>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</si>
  <si>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</si>
  <si>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</si>
  <si>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</si>
  <si>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</si>
  <si>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</si>
  <si>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</si>
  <si>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</si>
  <si>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</si>
  <si>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</si>
  <si>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</si>
  <si>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</si>
  <si>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</si>
  <si>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</si>
  <si>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</si>
  <si>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</si>
  <si>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</si>
  <si>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</si>
  <si>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</si>
  <si>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</si>
  <si>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</si>
  <si>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</si>
  <si>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</si>
  <si>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</si>
  <si>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</si>
  <si>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</si>
  <si>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</si>
  <si>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</si>
  <si>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</si>
  <si>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</si>
  <si>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</si>
  <si>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</si>
  <si>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</si>
  <si>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</si>
  <si>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</si>
  <si>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</si>
  <si>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</si>
  <si>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</si>
  <si>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</si>
  <si>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</si>
  <si>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</si>
  <si>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</si>
  <si>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</si>
  <si>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</si>
  <si>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</si>
  <si>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</si>
  <si>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</si>
  <si>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</si>
  <si>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</si>
  <si>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</si>
  <si>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</si>
  <si>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</si>
  <si>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</si>
  <si>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</si>
  <si>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</si>
  <si>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</si>
  <si>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</si>
  <si>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</si>
  <si>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</si>
  <si>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</si>
  <si>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</si>
  <si>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</si>
  <si>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</si>
  <si>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</si>
  <si>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</si>
  <si>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</si>
  <si>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</si>
  <si>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</si>
  <si>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</si>
  <si>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</si>
  <si>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</si>
  <si>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</si>
  <si>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</si>
  <si>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</si>
  <si>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</si>
  <si>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</si>
  <si>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</si>
  <si>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</si>
  <si>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</si>
  <si>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</si>
  <si>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</si>
  <si>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</si>
  <si>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</si>
  <si>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</si>
  <si>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</si>
  <si>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</si>
  <si>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</si>
  <si>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</si>
  <si>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</si>
  <si>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</si>
  <si>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</si>
  <si>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</si>
  <si>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</si>
  <si>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</si>
  <si>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</si>
  <si>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</si>
  <si>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</si>
  <si>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</si>
  <si>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</si>
  <si>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</si>
  <si>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</si>
  <si>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</si>
  <si>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</si>
  <si>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</si>
  <si>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</si>
  <si>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</si>
  <si>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</si>
  <si>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</si>
  <si>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</si>
  <si>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</si>
  <si>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</si>
  <si>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</si>
  <si>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</si>
  <si>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</si>
  <si>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</si>
  <si>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</si>
  <si>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</si>
  <si>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</si>
  <si>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</si>
  <si>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</si>
  <si>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</si>
  <si>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</si>
  <si>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</si>
  <si>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</si>
  <si>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</si>
  <si>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</si>
  <si>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</si>
  <si>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</si>
  <si>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</si>
  <si>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</si>
  <si>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</si>
  <si>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</si>
  <si>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</si>
  <si>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</si>
  <si>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</si>
  <si>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</si>
  <si>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</si>
  <si>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</si>
  <si>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</si>
  <si>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</si>
  <si>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</si>
  <si>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</si>
  <si>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</si>
  <si>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</si>
  <si>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</si>
  <si>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</si>
  <si>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</si>
  <si>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</si>
  <si>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</si>
  <si>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</si>
  <si>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</si>
  <si>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</si>
  <si>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</si>
  <si>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</si>
  <si>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</si>
  <si>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</si>
  <si>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</si>
  <si>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</si>
  <si>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</si>
  <si>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</si>
  <si>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</si>
  <si>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</si>
  <si>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</si>
  <si>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</si>
  <si>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</si>
  <si>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</si>
  <si>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</si>
  <si>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</si>
  <si>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</si>
  <si>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</si>
  <si>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</si>
  <si>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</si>
  <si>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</si>
  <si>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</si>
  <si>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</si>
  <si>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</si>
  <si>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</si>
  <si>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</si>
  <si>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</si>
  <si>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</si>
  <si>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</si>
  <si>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</si>
  <si>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</si>
  <si>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</si>
  <si>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</si>
  <si>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</si>
  <si>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</si>
  <si>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</si>
  <si>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</si>
  <si>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</si>
  <si>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</si>
  <si>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</si>
  <si>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</si>
  <si>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</si>
  <si>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</si>
  <si>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</si>
  <si>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</si>
  <si>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</si>
  <si>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</si>
  <si>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</si>
  <si>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</si>
  <si>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</si>
  <si>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</si>
  <si>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</si>
  <si>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</si>
  <si>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</si>
  <si>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</si>
  <si>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</si>
  <si>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</si>
  <si>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</si>
  <si>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</si>
  <si>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</si>
  <si>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</si>
  <si>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</si>
  <si>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</si>
  <si>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</si>
  <si>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</si>
  <si>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</si>
  <si>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</si>
  <si>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</si>
  <si>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</si>
  <si>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</si>
  <si>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</si>
  <si>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</si>
  <si>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</si>
  <si>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</si>
  <si>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</si>
  <si>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</si>
  <si>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</si>
  <si>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</si>
  <si>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</si>
  <si>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</si>
  <si>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</si>
  <si>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</si>
  <si>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</si>
  <si>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</si>
  <si>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</si>
  <si>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</si>
  <si>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</si>
  <si>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</si>
  <si>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</si>
  <si>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</si>
  <si>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</si>
  <si>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</si>
  <si>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</si>
  <si>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</si>
  <si>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</si>
  <si>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</si>
  <si>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</si>
  <si>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</si>
  <si>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</si>
  <si>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</si>
  <si>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</si>
  <si>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</si>
  <si>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</si>
  <si>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</si>
  <si>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</si>
  <si>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</si>
  <si>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</si>
  <si>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</si>
  <si>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</si>
  <si>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</si>
  <si>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</si>
  <si>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</si>
  <si>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</si>
  <si>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</si>
  <si>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</si>
  <si>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</si>
  <si>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</si>
  <si>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</si>
  <si>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</si>
  <si>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</si>
  <si>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</si>
  <si>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</si>
  <si>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</si>
  <si>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</si>
  <si>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</si>
  <si>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</si>
  <si>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</si>
  <si>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</si>
  <si>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</si>
  <si>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</si>
  <si>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</si>
  <si>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</si>
  <si>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</si>
  <si>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</si>
  <si>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</si>
  <si>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</si>
  <si>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</si>
  <si>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</si>
  <si>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</si>
  <si>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</si>
  <si>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</si>
  <si>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</si>
  <si>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</si>
  <si>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</si>
  <si>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</si>
  <si>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</si>
  <si>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</si>
  <si>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</si>
  <si>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</si>
  <si>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</si>
  <si>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</si>
  <si>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</si>
  <si>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</si>
  <si>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</si>
  <si>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</si>
  <si>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</si>
  <si>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</si>
  <si>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</si>
  <si>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</si>
  <si>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</si>
  <si>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</si>
  <si>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</si>
  <si>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</si>
  <si>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</si>
  <si>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</si>
  <si>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</si>
  <si>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</si>
  <si>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</si>
  <si>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</si>
  <si>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</si>
  <si>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</si>
  <si>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</si>
  <si>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</si>
  <si>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</si>
  <si>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</si>
  <si>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</si>
  <si>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</si>
  <si>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</si>
  <si>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</si>
  <si>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</si>
  <si>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</si>
  <si>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</si>
  <si>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</si>
  <si>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</si>
  <si>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</si>
  <si>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</si>
  <si>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</si>
  <si>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</si>
  <si>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</si>
  <si>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</si>
  <si>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</si>
  <si>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</si>
  <si>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</si>
  <si>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</si>
  <si>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</si>
  <si>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</si>
  <si>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</si>
  <si>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</si>
  <si>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</si>
  <si>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</si>
  <si>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</si>
  <si>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</si>
  <si>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</si>
  <si>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</si>
  <si>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</si>
  <si>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</si>
  <si>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</si>
  <si>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</si>
  <si>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</si>
  <si>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</si>
  <si>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</si>
  <si>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</si>
  <si>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</si>
  <si>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</si>
  <si>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</si>
  <si>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</si>
  <si>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</si>
  <si>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</si>
  <si>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</si>
  <si>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</si>
  <si>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</si>
  <si>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</si>
  <si>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</si>
  <si>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</si>
  <si>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</si>
  <si>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</si>
  <si>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</si>
  <si>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</si>
  <si>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</si>
  <si>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</si>
  <si>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</si>
  <si>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</si>
  <si>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</si>
  <si>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</si>
  <si>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</si>
  <si>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</si>
  <si>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</si>
  <si>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</si>
  <si>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</si>
  <si>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</si>
  <si>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</si>
  <si>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</si>
  <si>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</si>
  <si>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</si>
  <si>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</si>
  <si>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</si>
  <si>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</si>
  <si>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</si>
  <si>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</si>
  <si>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</si>
  <si>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</si>
  <si>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</si>
  <si>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</si>
  <si>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</si>
  <si>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</si>
  <si>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</si>
  <si>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</si>
  <si>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</si>
  <si>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</si>
  <si>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</si>
  <si>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</si>
  <si>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</si>
  <si>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</si>
  <si>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</si>
  <si>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</si>
  <si>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</si>
  <si>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</si>
  <si>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</si>
  <si>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</si>
  <si>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</si>
  <si>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</si>
  <si>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</si>
  <si>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</si>
  <si>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</si>
  <si>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</si>
  <si>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</si>
  <si>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</si>
  <si>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</si>
  <si>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</si>
  <si>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</si>
  <si>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</si>
  <si>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</si>
  <si>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</si>
  <si>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</si>
  <si>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</si>
  <si>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</si>
  <si>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</si>
  <si>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</si>
  <si>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</si>
  <si>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</si>
  <si>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</si>
  <si>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</si>
  <si>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</si>
  <si>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</si>
  <si>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</si>
  <si>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</si>
  <si>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</si>
  <si>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</si>
  <si>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</si>
  <si>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</si>
  <si>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</si>
  <si>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</si>
  <si>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</si>
  <si>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</si>
  <si>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</si>
  <si>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</si>
  <si>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</si>
  <si>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</si>
  <si>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</si>
  <si>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</si>
  <si>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</si>
  <si>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</si>
  <si>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</si>
  <si>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</si>
  <si>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</si>
  <si>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</si>
  <si>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</si>
  <si>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</si>
  <si>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</si>
  <si>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</si>
  <si>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</si>
  <si>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</si>
  <si>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</si>
  <si>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</si>
  <si>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</si>
  <si>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</si>
  <si>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</si>
  <si>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</si>
  <si>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</si>
  <si>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</si>
  <si>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</si>
  <si>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</si>
  <si>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</si>
  <si>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</si>
  <si>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</si>
  <si>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</si>
  <si>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</si>
  <si>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</si>
  <si>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</si>
  <si>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</si>
  <si>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</si>
  <si>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</si>
  <si>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</si>
  <si>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</si>
  <si>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</si>
  <si>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</si>
  <si>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</si>
  <si>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</si>
  <si>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</si>
  <si>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</si>
  <si>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</si>
  <si>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</si>
  <si>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</si>
  <si>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</si>
  <si>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</si>
  <si>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</si>
  <si>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</si>
  <si>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</si>
  <si>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</si>
  <si>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</si>
  <si>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</si>
  <si>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</si>
  <si>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</si>
  <si>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</si>
  <si>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</si>
  <si>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</si>
  <si>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</si>
  <si>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</si>
  <si>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</si>
  <si>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</si>
  <si>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</si>
  <si>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</si>
  <si>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</si>
  <si>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</si>
  <si>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</si>
  <si>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</si>
  <si>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</si>
  <si>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</si>
  <si>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</si>
  <si>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</si>
  <si>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</si>
  <si>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</si>
  <si>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</si>
  <si>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</si>
  <si>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</si>
  <si>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</si>
  <si>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</si>
  <si>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</si>
  <si>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</si>
  <si>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</si>
  <si>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</si>
  <si>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</si>
  <si>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</si>
  <si>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</si>
  <si>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</si>
  <si>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</si>
  <si>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</si>
  <si>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</si>
  <si>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</si>
  <si>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</si>
  <si>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</si>
  <si>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</si>
  <si>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</si>
  <si>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</si>
  <si>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</si>
  <si>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</si>
  <si>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</si>
  <si>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</si>
  <si>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</si>
  <si>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</si>
  <si>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</si>
  <si>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</si>
  <si>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</si>
  <si>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</si>
  <si>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</si>
  <si>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</si>
  <si>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</si>
  <si>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</si>
  <si>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</si>
  <si>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</si>
  <si>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</si>
  <si>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</si>
  <si>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</si>
  <si>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</si>
  <si>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</si>
  <si>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</si>
  <si>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</si>
  <si>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</si>
  <si>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</si>
  <si>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</si>
  <si>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</si>
  <si>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</si>
  <si>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</si>
  <si>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</si>
  <si>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</si>
  <si>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</si>
  <si>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</si>
  <si>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</si>
  <si>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</si>
  <si>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</si>
  <si>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</si>
  <si>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</si>
  <si>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</si>
  <si>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</si>
  <si>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</si>
  <si>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</si>
  <si>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</si>
  <si>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</si>
  <si>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</si>
  <si>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</si>
  <si>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</si>
  <si>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</si>
  <si>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</si>
  <si>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</si>
  <si>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</si>
  <si>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</si>
  <si>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</si>
  <si>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</si>
  <si>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</si>
  <si>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</si>
  <si>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</si>
  <si>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</si>
  <si>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</si>
  <si>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</si>
  <si>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</si>
  <si>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</si>
  <si>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</si>
  <si>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</si>
  <si>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</si>
  <si>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</si>
  <si>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</si>
  <si>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</si>
  <si>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</si>
  <si>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</si>
  <si>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</si>
  <si>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</si>
  <si>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</si>
  <si>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</si>
  <si>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</si>
  <si>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</si>
  <si>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</si>
  <si>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</si>
  <si>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</si>
  <si>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</si>
  <si>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</si>
  <si>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</si>
  <si>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</si>
  <si>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</si>
  <si>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</si>
  <si>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</si>
  <si>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</si>
  <si>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</si>
  <si>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</si>
  <si>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</si>
  <si>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</si>
  <si>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</si>
  <si>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</si>
  <si>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</si>
  <si>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</si>
  <si>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</si>
  <si>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</si>
  <si>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</si>
  <si>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</si>
  <si>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</si>
  <si>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</si>
  <si>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</si>
  <si>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</si>
  <si>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</si>
  <si>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</si>
  <si>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</si>
  <si>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</si>
  <si>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</si>
  <si>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</si>
  <si>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</si>
  <si>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</si>
  <si>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</si>
  <si>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</si>
  <si>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</si>
  <si>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</si>
  <si>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</si>
  <si>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</si>
  <si>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</si>
  <si>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</si>
  <si>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</si>
  <si>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</si>
  <si>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</si>
  <si>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</si>
  <si>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</si>
  <si>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</si>
  <si>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</si>
  <si>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</si>
  <si>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</si>
  <si>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</si>
  <si>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</si>
  <si>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</si>
  <si>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</si>
  <si>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</si>
  <si>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</si>
  <si>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</si>
  <si>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</si>
  <si>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</si>
  <si>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</si>
  <si>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</si>
  <si>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</si>
  <si>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</si>
  <si>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</si>
  <si>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</si>
  <si>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</si>
  <si>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</si>
  <si>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</si>
  <si>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</si>
  <si>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</si>
  <si>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</si>
  <si>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</si>
  <si>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</si>
  <si>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</si>
  <si>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</si>
  <si>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</si>
  <si>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</si>
  <si>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</si>
  <si>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</si>
  <si>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</si>
  <si>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</si>
  <si>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</si>
  <si>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</si>
  <si>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</si>
  <si>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</si>
  <si>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</si>
  <si>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</si>
  <si>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</si>
  <si>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</si>
  <si>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</si>
  <si>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</si>
  <si>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</si>
  <si>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</si>
  <si>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</si>
  <si>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</si>
  <si>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</si>
  <si>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</si>
  <si>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</si>
  <si>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</si>
  <si>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</si>
  <si>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</si>
  <si>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</si>
  <si>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</si>
  <si>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</si>
  <si>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</si>
  <si>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</si>
  <si>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</si>
  <si>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</si>
  <si>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</si>
  <si>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</si>
  <si>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</si>
  <si>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</si>
  <si>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</si>
  <si>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</si>
  <si>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</si>
  <si>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</si>
  <si>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</si>
  <si>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</si>
  <si>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</si>
  <si>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</si>
  <si>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</si>
  <si>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</si>
  <si>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</si>
  <si>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</si>
  <si>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</si>
  <si>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</si>
  <si>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</si>
  <si>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</si>
  <si>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</si>
  <si>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</si>
  <si>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</si>
  <si>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</si>
  <si>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</si>
  <si>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</si>
  <si>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</si>
  <si>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</si>
  <si>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</si>
  <si>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</si>
  <si>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</si>
  <si>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</si>
  <si>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</si>
  <si>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</si>
  <si>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</si>
  <si>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</si>
  <si>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</si>
  <si>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</si>
  <si>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</si>
  <si>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</si>
  <si>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</si>
  <si>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</si>
  <si>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</si>
  <si>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</si>
  <si>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</si>
  <si>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</si>
  <si>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</si>
  <si>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</si>
  <si>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</si>
  <si>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</si>
  <si>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</si>
  <si>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</si>
  <si>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</si>
  <si>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</si>
  <si>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</si>
  <si>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</si>
  <si>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</si>
  <si>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</si>
  <si>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</si>
  <si>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</si>
  <si>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</si>
  <si>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</si>
  <si>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</si>
  <si>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</si>
  <si>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</si>
  <si>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</si>
  <si>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</si>
  <si>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</si>
  <si>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</si>
  <si>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</si>
  <si>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</si>
  <si>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</si>
  <si>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</si>
  <si>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</si>
  <si>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</si>
  <si>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</si>
  <si>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</si>
  <si>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</si>
  <si>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</si>
  <si>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</si>
  <si>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</si>
  <si>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</si>
  <si>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</si>
  <si>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</si>
  <si>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</si>
  <si>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</si>
  <si>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</si>
  <si>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</si>
  <si>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</si>
  <si>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</si>
  <si>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</si>
  <si>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</si>
  <si>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</si>
  <si>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</si>
  <si>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</si>
  <si>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</si>
  <si>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</si>
  <si>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</si>
  <si>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</si>
  <si>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</si>
  <si>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</si>
  <si>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</si>
  <si>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</si>
  <si>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</si>
  <si>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</si>
  <si>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</si>
  <si>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</si>
  <si>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</si>
  <si>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</si>
  <si>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</si>
  <si>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</si>
  <si>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</si>
  <si>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</si>
  <si>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</si>
  <si>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</si>
  <si>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</si>
  <si>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</si>
  <si>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</si>
  <si>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</si>
  <si>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</si>
  <si>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</si>
  <si>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</si>
  <si>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</si>
  <si>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</si>
  <si>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</si>
  <si>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</si>
  <si>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</si>
  <si>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</si>
  <si>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</si>
  <si>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</si>
  <si>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</si>
  <si>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</si>
  <si>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</si>
  <si>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</si>
  <si>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</si>
  <si>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</si>
  <si>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</si>
  <si>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</si>
  <si>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</si>
  <si>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</si>
  <si>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</si>
  <si>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</si>
  <si>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</si>
  <si>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</si>
  <si>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</si>
  <si>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</si>
  <si>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</si>
  <si>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</si>
  <si>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</si>
  <si>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</si>
  <si>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</si>
  <si>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</si>
  <si>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</si>
  <si>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</si>
  <si>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</si>
  <si>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</si>
  <si>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</si>
  <si>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</si>
  <si>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</si>
  <si>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</si>
  <si>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</si>
  <si>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</si>
  <si>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</si>
  <si>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</si>
  <si>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</si>
  <si>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</si>
  <si>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</si>
  <si>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</si>
  <si>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</si>
  <si>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</si>
  <si>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</si>
  <si>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</si>
  <si>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</si>
  <si>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</si>
  <si>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</si>
  <si>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</si>
  <si>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</si>
  <si>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</si>
  <si>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</si>
  <si>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</si>
  <si>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</si>
  <si>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</si>
  <si>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</si>
  <si>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</si>
  <si>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</si>
  <si>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</si>
  <si>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</si>
  <si>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</si>
  <si>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</si>
  <si>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</si>
  <si>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</si>
  <si>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</si>
  <si>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</si>
  <si>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</si>
  <si>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</si>
  <si>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</si>
  <si>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</si>
  <si>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</si>
  <si>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</si>
  <si>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</si>
  <si>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</si>
  <si>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</si>
  <si>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</si>
  <si>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</si>
  <si>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</si>
  <si>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</si>
  <si>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</si>
  <si>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</si>
  <si>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</si>
  <si>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</si>
  <si>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</si>
  <si>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</si>
  <si>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</si>
  <si>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</si>
  <si>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</si>
  <si>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</si>
  <si>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</si>
  <si>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</si>
  <si>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</si>
  <si>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</si>
  <si>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</si>
  <si>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</si>
  <si>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</si>
  <si>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</si>
  <si>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</si>
  <si>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</si>
  <si>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</si>
  <si>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</si>
  <si>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</si>
  <si>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</si>
  <si>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</si>
  <si>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</si>
  <si>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</si>
  <si>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</si>
  <si>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</si>
  <si>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</si>
  <si>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</si>
  <si>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</si>
  <si>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</si>
  <si>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</si>
  <si>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</si>
  <si>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</si>
  <si>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</si>
  <si>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</si>
  <si>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</si>
  <si>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</si>
  <si>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</si>
  <si>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</si>
  <si>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</si>
  <si>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</si>
  <si>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</si>
  <si>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</si>
  <si>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</si>
  <si>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</si>
  <si>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</si>
  <si>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</si>
  <si>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</si>
  <si>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</si>
  <si>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</si>
  <si>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</si>
  <si>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</si>
  <si>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</si>
  <si>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</si>
  <si>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</si>
  <si>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</si>
  <si>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</si>
  <si>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</si>
  <si>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</si>
  <si>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</si>
  <si>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</si>
  <si>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</si>
  <si>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</si>
  <si>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</si>
  <si>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</si>
  <si>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</si>
  <si>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</si>
  <si>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</si>
  <si>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</si>
  <si>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</si>
  <si>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</si>
  <si>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</si>
  <si>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</si>
  <si>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</si>
  <si>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</si>
  <si>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</si>
  <si>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</si>
  <si>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</si>
  <si>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</si>
  <si>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</si>
  <si>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</si>
  <si>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</si>
  <si>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</si>
  <si>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</si>
  <si>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</si>
  <si>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</si>
  <si>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</si>
  <si>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</si>
  <si>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</si>
  <si>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</si>
  <si>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</si>
  <si>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</si>
  <si>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</si>
  <si>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</si>
  <si>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</si>
  <si>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</si>
  <si>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</si>
  <si>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</si>
  <si>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</si>
  <si>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</si>
  <si>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</si>
  <si>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</si>
  <si>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</si>
  <si>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</si>
  <si>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</si>
  <si>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</si>
  <si>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</si>
  <si>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</si>
  <si>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</si>
  <si>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</si>
  <si>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</si>
  <si>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</si>
  <si>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</si>
  <si>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</si>
  <si>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</si>
  <si>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</si>
  <si>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</si>
  <si>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</si>
  <si>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</si>
  <si>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</si>
  <si>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</si>
  <si>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</si>
  <si>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</si>
  <si>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</si>
  <si>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</si>
  <si>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</si>
  <si>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</si>
  <si>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</si>
  <si>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</si>
  <si>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</si>
  <si>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</si>
  <si>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</si>
  <si>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</si>
  <si>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</si>
  <si>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</si>
  <si>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</si>
  <si>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</si>
  <si>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</si>
  <si>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</si>
  <si>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</si>
  <si>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</si>
  <si>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</si>
  <si>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</si>
  <si>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</si>
  <si>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</si>
  <si>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</si>
  <si>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</si>
  <si>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</si>
  <si>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</si>
  <si>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</si>
  <si>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</si>
  <si>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</si>
  <si>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</si>
  <si>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</si>
  <si>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</si>
  <si>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</si>
  <si>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</si>
  <si>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</si>
  <si>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</si>
  <si>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</si>
  <si>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</si>
  <si>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</si>
  <si>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</si>
  <si>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</si>
  <si>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</si>
  <si>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</si>
  <si>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</si>
  <si>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</si>
  <si>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</si>
  <si>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</si>
  <si>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</si>
  <si>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</si>
  <si>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</si>
  <si>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</si>
  <si>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</si>
  <si>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</si>
  <si>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</si>
  <si>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</si>
  <si>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</si>
  <si>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</si>
  <si>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</si>
  <si>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</si>
  <si>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</si>
  <si>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</si>
  <si>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</si>
  <si>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</si>
  <si>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</si>
  <si>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</si>
  <si>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</si>
  <si>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</si>
  <si>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</si>
  <si>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</si>
  <si>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</si>
  <si>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</si>
  <si>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</si>
  <si>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</si>
  <si>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</si>
  <si>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</si>
  <si>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</si>
  <si>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</si>
  <si>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</si>
  <si>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</si>
  <si>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</si>
  <si>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</si>
  <si>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</si>
  <si>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</si>
  <si>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</si>
  <si>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</si>
  <si>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</si>
  <si>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</si>
  <si>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</si>
  <si>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</si>
  <si>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</si>
  <si>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</si>
  <si>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</si>
  <si>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</si>
  <si>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</si>
  <si>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</si>
  <si>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</si>
  <si>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</si>
  <si>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</si>
  <si>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</si>
  <si>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</si>
  <si>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</si>
  <si>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</si>
  <si>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</si>
  <si>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</si>
  <si>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</si>
  <si>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</si>
  <si>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</si>
  <si>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</si>
  <si>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</si>
  <si>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</si>
  <si>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</si>
  <si>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</si>
  <si>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</si>
  <si>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</si>
  <si>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</si>
  <si>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</si>
  <si>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</si>
  <si>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</si>
  <si>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</si>
  <si>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</si>
  <si>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</si>
  <si>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</si>
  <si>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</si>
  <si>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</si>
  <si>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</si>
  <si>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</si>
  <si>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</si>
  <si>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</si>
  <si>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</si>
  <si>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</si>
  <si>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</si>
  <si>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</si>
  <si>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</si>
  <si>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</si>
  <si>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</si>
  <si>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</si>
  <si>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</si>
  <si>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</si>
  <si>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</si>
  <si>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</si>
  <si>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</si>
  <si>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</si>
  <si>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</si>
  <si>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</si>
  <si>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</si>
  <si>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</si>
  <si>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</si>
  <si>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</si>
  <si>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</si>
  <si>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</si>
  <si>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</si>
  <si>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</si>
  <si>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</si>
  <si>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</si>
  <si>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</si>
  <si>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</si>
  <si>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</si>
  <si>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</si>
  <si>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</si>
  <si>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</si>
  <si>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</si>
  <si>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</si>
  <si>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</si>
  <si>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</si>
  <si>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</si>
  <si>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</si>
  <si>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</si>
  <si>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</si>
  <si>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</si>
  <si>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</si>
  <si>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</si>
  <si>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</si>
  <si>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</si>
  <si>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</si>
  <si>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</si>
  <si>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</si>
  <si>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</si>
  <si>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</si>
  <si>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</si>
  <si>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</si>
  <si>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</si>
  <si>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</si>
  <si>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</si>
  <si>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</si>
  <si>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</si>
  <si>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</si>
  <si>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</si>
  <si>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</si>
  <si>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</si>
  <si>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</si>
  <si>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</si>
  <si>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</si>
  <si>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</si>
  <si>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</si>
  <si>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</si>
  <si>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</si>
  <si>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</si>
  <si>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</si>
  <si>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</si>
  <si>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</si>
  <si>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</si>
  <si>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</si>
  <si>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</si>
  <si>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</si>
  <si>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</si>
  <si>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</si>
  <si>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</si>
  <si>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</si>
  <si>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</si>
  <si>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</si>
  <si>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</si>
  <si>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</si>
  <si>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</si>
  <si>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</si>
  <si>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</si>
  <si>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</si>
  <si>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</si>
  <si>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</si>
  <si>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</si>
  <si>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</si>
  <si>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</si>
  <si>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</si>
  <si>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</si>
  <si>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</si>
  <si>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</si>
  <si>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</si>
  <si>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</si>
  <si>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</si>
  <si>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</si>
  <si>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</si>
  <si>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</si>
  <si>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</si>
  <si>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</si>
  <si>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</si>
  <si>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</si>
  <si>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</si>
  <si>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</si>
  <si>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</si>
  <si>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</si>
  <si>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</si>
  <si>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</si>
  <si>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</si>
  <si>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</si>
  <si>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</si>
  <si>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</si>
  <si>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</si>
  <si>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</si>
  <si>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</si>
  <si>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</si>
  <si>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</si>
  <si>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</si>
  <si>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</si>
  <si>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</si>
  <si>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</si>
  <si>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</si>
  <si>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</si>
  <si>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</si>
  <si>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</si>
  <si>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</si>
  <si>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</si>
  <si>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</si>
  <si>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</si>
  <si>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</si>
  <si>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</si>
  <si>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</si>
  <si>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</si>
  <si>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</si>
  <si>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</si>
  <si>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</si>
  <si>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</si>
  <si>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</si>
  <si>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</si>
  <si>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</si>
  <si>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</si>
  <si>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</si>
  <si>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</si>
  <si>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</si>
  <si>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</si>
  <si>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</si>
  <si>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</si>
  <si>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</si>
  <si>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</si>
  <si>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</si>
  <si>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</si>
  <si>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</si>
  <si>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</si>
  <si>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</si>
  <si>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</si>
  <si>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</si>
  <si>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</si>
  <si>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</si>
  <si>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</si>
  <si>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</si>
  <si>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</si>
  <si>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</si>
  <si>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</si>
  <si>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</si>
  <si>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</si>
  <si>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</si>
  <si>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</si>
  <si>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</si>
  <si>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</si>
  <si>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</si>
  <si>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</si>
  <si>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</si>
  <si>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</si>
  <si>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</si>
  <si>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</si>
  <si>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</si>
  <si>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</si>
  <si>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</si>
  <si>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</si>
  <si>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</si>
  <si>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</si>
  <si>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</si>
  <si>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</si>
  <si>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</si>
  <si>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</si>
  <si>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</si>
  <si>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</si>
  <si>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</si>
  <si>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</si>
  <si>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</si>
  <si>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</si>
  <si>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</si>
  <si>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</si>
  <si>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</si>
  <si>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</si>
  <si>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</si>
  <si>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</si>
  <si>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</si>
  <si>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</si>
  <si>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</si>
  <si>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</si>
  <si>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</si>
  <si>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</si>
  <si>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</si>
  <si>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</si>
  <si>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</si>
  <si>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</si>
  <si>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</si>
  <si>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</si>
  <si>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</si>
  <si>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</si>
  <si>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</si>
  <si>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</si>
  <si>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</si>
  <si>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</si>
  <si>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</si>
  <si>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</si>
  <si>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</si>
  <si>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</si>
  <si>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</si>
  <si>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</si>
  <si>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</si>
  <si>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</si>
  <si>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</si>
  <si>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</si>
  <si>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</si>
  <si>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</si>
  <si>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</si>
  <si>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</si>
  <si>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</si>
  <si>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</si>
  <si>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</si>
  <si>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</si>
  <si>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</si>
  <si>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</si>
  <si>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</si>
  <si>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</si>
  <si>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</si>
  <si>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</si>
  <si>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</si>
  <si>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</si>
  <si>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</si>
  <si>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</si>
  <si>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</si>
  <si>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</si>
  <si>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</si>
  <si>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</si>
  <si>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</si>
  <si>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</si>
  <si>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</si>
  <si>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</si>
  <si>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</si>
  <si>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</si>
  <si>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</si>
  <si>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</si>
  <si>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</si>
  <si>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</si>
  <si>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</si>
  <si>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</si>
  <si>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</si>
  <si>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</si>
  <si>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</si>
  <si>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</si>
  <si>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</si>
  <si>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</si>
  <si>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</si>
  <si>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</si>
  <si>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</si>
  <si>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</si>
  <si>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</si>
  <si>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</si>
  <si>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</si>
  <si>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</si>
  <si>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</si>
  <si>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</si>
  <si>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</si>
  <si>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</si>
  <si>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</si>
  <si>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</si>
  <si>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</si>
  <si>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</si>
  <si>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</si>
  <si>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</si>
  <si>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</si>
  <si>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</si>
  <si>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</si>
  <si>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</si>
  <si>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</si>
  <si>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</si>
  <si>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</si>
  <si>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</si>
  <si>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</si>
  <si>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</si>
  <si>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</si>
  <si>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</si>
  <si>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</si>
  <si>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</si>
  <si>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</si>
  <si>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</si>
  <si>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</si>
  <si>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</si>
  <si>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</si>
  <si>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</si>
  <si>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</si>
  <si>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</si>
  <si>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</si>
  <si>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</si>
  <si>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</si>
  <si>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</si>
  <si>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</si>
  <si>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</si>
  <si>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</si>
  <si>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</si>
  <si>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</si>
  <si>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</si>
  <si>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</si>
  <si>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</si>
  <si>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</si>
  <si>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</si>
  <si>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</si>
  <si>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</si>
  <si>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</si>
  <si>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</si>
  <si>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</si>
  <si>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</si>
  <si>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</si>
  <si>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</si>
  <si>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</si>
  <si>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</si>
  <si>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</si>
  <si>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</si>
  <si>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</si>
  <si>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</si>
  <si>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</si>
  <si>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</si>
  <si>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</si>
  <si>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</si>
  <si>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</si>
  <si>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</si>
  <si>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</si>
  <si>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</si>
  <si>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</si>
  <si>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</si>
  <si>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</si>
  <si>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</si>
  <si>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</si>
  <si>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</si>
  <si>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</si>
  <si>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</si>
  <si>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</si>
  <si>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</si>
  <si>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</si>
  <si>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</si>
  <si>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</si>
  <si>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</si>
  <si>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</si>
  <si>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</si>
  <si>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</si>
  <si>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</si>
  <si>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</si>
  <si>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</si>
  <si>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</si>
  <si>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</si>
  <si>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</si>
  <si>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</si>
  <si>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</si>
  <si>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</si>
  <si>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</si>
  <si>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</si>
  <si>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</si>
  <si>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</si>
  <si>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</si>
  <si>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</si>
  <si>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</si>
  <si>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</si>
  <si>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</si>
  <si>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</si>
  <si>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</si>
  <si>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</si>
  <si>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</si>
  <si>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</si>
  <si>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</si>
  <si>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</si>
  <si>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</si>
  <si>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</si>
  <si>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</si>
  <si>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</si>
  <si>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</si>
  <si>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</si>
  <si>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</si>
  <si>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</si>
  <si>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</si>
  <si>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</si>
  <si>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</si>
  <si>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</si>
  <si>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</si>
  <si>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</si>
  <si>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</si>
  <si>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</si>
  <si>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</si>
  <si>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</si>
  <si>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</si>
  <si>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</si>
  <si>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</si>
  <si>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</si>
  <si>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</si>
  <si>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</si>
  <si>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</si>
  <si>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</si>
  <si>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</si>
  <si>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</si>
  <si>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</si>
  <si>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</si>
  <si>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</si>
  <si>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</si>
  <si>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</si>
  <si>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</si>
  <si>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</si>
  <si>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</si>
  <si>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</si>
  <si>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</si>
  <si>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</si>
  <si>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</si>
  <si>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</si>
  <si>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</si>
  <si>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</si>
  <si>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</si>
  <si>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</si>
  <si>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</si>
  <si>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</si>
  <si>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</si>
  <si>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</si>
  <si>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</si>
  <si>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</si>
  <si>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</si>
  <si>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</si>
  <si>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</si>
  <si>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</si>
  <si>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</si>
  <si>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</si>
  <si>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</si>
  <si>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</si>
  <si>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</si>
  <si>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</si>
  <si>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</si>
  <si>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</si>
  <si>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</si>
  <si>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</si>
  <si>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</si>
  <si>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</si>
  <si>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</si>
  <si>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</si>
  <si>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</si>
  <si>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</si>
  <si>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</si>
  <si>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</si>
  <si>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</si>
  <si>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</si>
  <si>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</si>
  <si>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</si>
  <si>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</si>
  <si>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</si>
  <si>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</si>
  <si>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</si>
  <si>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</si>
  <si>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</si>
  <si>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</si>
  <si>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</si>
  <si>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</si>
  <si>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</si>
  <si>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</si>
  <si>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</si>
  <si>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</si>
  <si>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</si>
  <si>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</si>
  <si>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</si>
  <si>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</si>
  <si>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</si>
  <si>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</si>
  <si>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</si>
  <si>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</si>
  <si>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</si>
  <si>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</si>
  <si>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</si>
  <si>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</si>
  <si>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</si>
  <si>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</si>
  <si>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</si>
  <si>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</si>
  <si>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</si>
  <si>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</si>
  <si>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</si>
  <si>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</si>
  <si>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</si>
  <si>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</si>
  <si>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</si>
  <si>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</si>
  <si>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</si>
  <si>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</si>
  <si>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</si>
  <si>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</si>
  <si>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</si>
  <si>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</si>
  <si>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</si>
  <si>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</si>
  <si>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</si>
  <si>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</si>
  <si>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</si>
  <si>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</si>
  <si>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</si>
  <si>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</si>
  <si>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</si>
  <si>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</si>
  <si>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</si>
  <si>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</si>
  <si>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</si>
  <si>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</si>
  <si>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</si>
  <si>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</si>
  <si>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</si>
  <si>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</si>
  <si>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</si>
  <si>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</si>
  <si>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</si>
  <si>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</si>
  <si>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</si>
  <si>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</si>
  <si>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</si>
  <si>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</si>
  <si>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</si>
  <si>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</si>
  <si>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</si>
  <si>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</si>
  <si>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</si>
  <si>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</si>
  <si>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</si>
  <si>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</si>
  <si>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</si>
  <si>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</si>
  <si>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</si>
  <si>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</si>
  <si>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</si>
  <si>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</si>
  <si>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</si>
  <si>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</si>
  <si>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</si>
  <si>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</si>
  <si>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</si>
  <si>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</si>
  <si>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</si>
  <si>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</si>
  <si>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</si>
  <si>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</si>
  <si>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</si>
  <si>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</si>
  <si>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</si>
  <si>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</si>
  <si>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</si>
  <si>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</si>
  <si>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</si>
  <si>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</si>
  <si>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</si>
  <si>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</si>
  <si>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</si>
  <si>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</si>
  <si>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</si>
  <si>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</si>
  <si>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</si>
  <si>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</si>
  <si>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</si>
  <si>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</si>
  <si>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</si>
  <si>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</si>
  <si>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</si>
  <si>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</si>
  <si>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</si>
  <si>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</si>
  <si>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</si>
  <si>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</si>
  <si>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</si>
  <si>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</si>
  <si>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</si>
  <si>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</si>
  <si>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</si>
  <si>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</si>
  <si>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</si>
  <si>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</si>
  <si>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</si>
  <si>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</si>
  <si>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</si>
  <si>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</si>
  <si>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</si>
  <si>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</si>
  <si>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</si>
  <si>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</si>
  <si>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</si>
  <si>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</si>
  <si>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</si>
  <si>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</si>
  <si>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</si>
  <si>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</si>
  <si>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</si>
  <si>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</si>
  <si>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</si>
  <si>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</si>
  <si>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</si>
  <si>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</si>
  <si>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</si>
  <si>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</si>
  <si>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</si>
  <si>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</si>
  <si>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</si>
  <si>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</si>
  <si>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</si>
  <si>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</si>
  <si>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</si>
  <si>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</si>
  <si>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</si>
  <si>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</si>
  <si>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</si>
  <si>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</si>
  <si>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</si>
  <si>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</si>
  <si>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</si>
  <si>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</si>
  <si>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</si>
  <si>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</si>
  <si>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</si>
  <si>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</si>
  <si>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</si>
  <si>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</si>
  <si>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</si>
  <si>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</si>
  <si>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</si>
  <si>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</si>
  <si>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</si>
  <si>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</si>
  <si>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</si>
  <si>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</si>
  <si>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</si>
  <si>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</si>
  <si>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</si>
  <si>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</si>
  <si>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</si>
  <si>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</si>
  <si>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</si>
  <si>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</si>
  <si>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</si>
  <si>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</si>
  <si>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</si>
  <si>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</si>
  <si>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</si>
  <si>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</si>
  <si>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</si>
  <si>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</si>
  <si>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</si>
  <si>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</si>
  <si>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</si>
  <si>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</si>
  <si>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</si>
  <si>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</si>
  <si>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</si>
  <si>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</si>
  <si>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</si>
  <si>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</si>
  <si>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</si>
  <si>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</si>
  <si>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</si>
  <si>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</si>
  <si>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</si>
  <si>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</si>
  <si>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</si>
  <si>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</si>
  <si>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</si>
  <si>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</si>
  <si>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</si>
  <si>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</si>
  <si>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</si>
  <si>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</si>
  <si>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</si>
  <si>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</si>
  <si>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</si>
  <si>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</si>
  <si>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</si>
  <si>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</si>
  <si>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</si>
  <si>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</si>
  <si>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</si>
  <si>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</si>
  <si>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</si>
  <si>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</si>
  <si>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</si>
  <si>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</si>
  <si>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</si>
  <si>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</si>
  <si>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</si>
  <si>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</si>
  <si>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</si>
  <si>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</si>
  <si>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</si>
  <si>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</si>
  <si>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</si>
  <si>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</si>
  <si>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</si>
  <si>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</si>
  <si>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</si>
  <si>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</si>
  <si>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</si>
  <si>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</si>
  <si>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</si>
  <si>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</si>
  <si>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</si>
  <si>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</si>
  <si>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</si>
  <si>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</si>
  <si>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</si>
  <si>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</si>
  <si>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</si>
  <si>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</si>
  <si>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</si>
  <si>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</si>
  <si>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</si>
  <si>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</si>
  <si>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</si>
  <si>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</si>
  <si>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</si>
  <si>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</si>
  <si>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</si>
  <si>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</si>
  <si>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</si>
  <si>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</si>
  <si>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</si>
  <si>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</si>
  <si>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</si>
  <si>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</si>
  <si>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</si>
  <si>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</si>
  <si>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</si>
  <si>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</si>
  <si>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</si>
  <si>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</si>
  <si>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</si>
  <si>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</si>
  <si>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</si>
  <si>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</si>
  <si>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</si>
  <si>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</si>
  <si>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</si>
  <si>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</si>
  <si>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</si>
  <si>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</si>
  <si>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</si>
  <si>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</si>
  <si>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</si>
  <si>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</si>
  <si>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</si>
  <si>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</si>
  <si>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</si>
  <si>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</si>
  <si>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</si>
  <si>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</si>
  <si>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</si>
  <si>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</si>
  <si>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</si>
  <si>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</si>
  <si>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</si>
  <si>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</si>
  <si>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</si>
  <si>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</si>
  <si>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</si>
  <si>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</si>
  <si>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</si>
  <si>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</si>
  <si>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</si>
  <si>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</si>
  <si>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</si>
  <si>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</si>
  <si>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</si>
  <si>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</si>
  <si>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</si>
  <si>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</si>
  <si>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</si>
  <si>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</si>
  <si>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</si>
  <si>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</si>
  <si>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</si>
  <si>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</si>
  <si>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</si>
  <si>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</si>
  <si>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</si>
  <si>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</si>
  <si>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</si>
  <si>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</si>
  <si>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</si>
  <si>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</si>
  <si>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</si>
  <si>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</si>
  <si>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</si>
  <si>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</si>
  <si>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</si>
  <si>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</si>
  <si>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</si>
  <si>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</si>
  <si>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</si>
  <si>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</si>
  <si>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</si>
  <si>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</si>
  <si>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</si>
  <si>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</si>
  <si>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</si>
  <si>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</si>
  <si>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</si>
  <si>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</si>
  <si>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</si>
  <si>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</si>
  <si>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</si>
  <si>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</si>
  <si>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</si>
  <si>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</si>
  <si>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</si>
  <si>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</si>
  <si>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</si>
  <si>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</si>
  <si>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</si>
  <si>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</si>
  <si>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</si>
  <si>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</si>
  <si>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</si>
  <si>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</si>
  <si>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</si>
  <si>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</si>
  <si>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</si>
  <si>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</si>
  <si>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</si>
  <si>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</si>
  <si>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</si>
  <si>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</si>
  <si>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</si>
  <si>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</si>
  <si>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</si>
  <si>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</si>
  <si>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</si>
  <si>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</si>
  <si>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</si>
  <si>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</si>
  <si>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</si>
  <si>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</si>
  <si>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</si>
  <si>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</si>
  <si>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</si>
  <si>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</si>
  <si>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</si>
  <si>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</si>
  <si>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</si>
  <si>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</si>
  <si>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</si>
  <si>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</si>
  <si>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</si>
  <si>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</si>
  <si>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</si>
  <si>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</si>
  <si>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</si>
  <si>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</si>
  <si>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</si>
  <si>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</si>
  <si>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</si>
  <si>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</si>
  <si>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</si>
  <si>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</si>
  <si>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</si>
  <si>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</si>
  <si>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</si>
  <si>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</si>
  <si>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</si>
  <si>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</si>
  <si>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</si>
  <si>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</si>
  <si>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</si>
  <si>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</si>
  <si>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</si>
  <si>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</si>
  <si>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</si>
  <si>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</si>
  <si>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</si>
  <si>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</si>
  <si>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</si>
  <si>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</si>
  <si>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</si>
  <si>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</si>
  <si>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</si>
  <si>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</si>
  <si>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</si>
  <si>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</si>
  <si>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</si>
  <si>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</si>
  <si>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</si>
  <si>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</si>
  <si>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</si>
  <si>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</si>
  <si>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</si>
  <si>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</si>
  <si>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</si>
  <si>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</si>
  <si>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</si>
  <si>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</si>
  <si>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</si>
  <si>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</si>
  <si>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</si>
  <si>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</si>
  <si>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</si>
  <si>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</si>
  <si>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</si>
  <si>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</si>
  <si>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</si>
  <si>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</si>
  <si>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</si>
  <si>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</si>
  <si>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</si>
  <si>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</si>
  <si>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</si>
  <si>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</si>
  <si>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</si>
  <si>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</si>
  <si>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</si>
  <si>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</si>
  <si>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</si>
  <si>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</si>
  <si>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</si>
  <si>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</si>
  <si>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</si>
  <si>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</si>
  <si>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</si>
  <si>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</si>
  <si>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</si>
  <si>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</si>
  <si>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</si>
  <si>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</si>
  <si>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</si>
  <si>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</si>
  <si>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</si>
  <si>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</si>
  <si>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</si>
  <si>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</si>
  <si>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</si>
  <si>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</si>
  <si>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</si>
  <si>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</si>
  <si>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</si>
  <si>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</si>
  <si>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</si>
  <si>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</si>
  <si>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</si>
  <si>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</si>
  <si>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</si>
  <si>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</si>
  <si>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</si>
  <si>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</si>
  <si>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</si>
  <si>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</si>
  <si>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</si>
  <si>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</si>
  <si>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</si>
  <si>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</si>
  <si>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</si>
  <si>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</si>
  <si>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</si>
  <si>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</si>
  <si>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</si>
  <si>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</si>
  <si>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</si>
  <si>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</si>
  <si>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</si>
  <si>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</si>
  <si>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</si>
  <si>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</si>
  <si>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</si>
  <si>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</si>
  <si>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</si>
  <si>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</si>
  <si>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</si>
  <si>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</si>
  <si>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</si>
  <si>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</si>
  <si>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</si>
  <si>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</si>
  <si>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</si>
  <si>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</si>
  <si>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</si>
  <si>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</si>
  <si>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</si>
  <si>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</si>
  <si>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</si>
  <si>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</si>
  <si>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</si>
  <si>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</si>
  <si>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</si>
  <si>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</si>
  <si>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</si>
  <si>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</si>
  <si>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</si>
  <si>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</si>
  <si>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</si>
  <si>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</si>
  <si>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</si>
  <si>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</si>
  <si>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</si>
  <si>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</si>
  <si>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</si>
  <si>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</si>
  <si>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</si>
  <si>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</si>
  <si>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</si>
  <si>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</si>
  <si>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</si>
  <si>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</si>
  <si>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</si>
  <si>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</si>
  <si>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</si>
  <si>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</si>
  <si>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</si>
  <si>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</si>
  <si>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</si>
  <si>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</si>
  <si>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</si>
  <si>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</si>
  <si>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</si>
  <si>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</si>
  <si>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</si>
  <si>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</si>
  <si>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</si>
  <si>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</si>
  <si>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</si>
  <si>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</si>
  <si>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</si>
  <si>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</si>
  <si>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</si>
  <si>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</si>
  <si>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</si>
  <si>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</si>
  <si>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</si>
  <si>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</si>
  <si>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</si>
  <si>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</si>
  <si>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</si>
  <si>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</si>
  <si>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</si>
  <si>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</si>
  <si>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</si>
  <si>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</si>
  <si>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</si>
  <si>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</si>
  <si>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</si>
  <si>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</si>
  <si>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</si>
  <si>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</si>
  <si>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</si>
  <si>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</si>
  <si>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</si>
  <si>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</si>
  <si>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</si>
  <si>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</si>
  <si>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</si>
  <si>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</si>
  <si>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</si>
  <si>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</si>
  <si>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</si>
  <si>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</si>
  <si>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</si>
  <si>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</si>
  <si>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</si>
  <si>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</si>
  <si>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</si>
  <si>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</si>
  <si>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</si>
  <si>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</si>
  <si>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</si>
  <si>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</si>
  <si>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</si>
  <si>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</si>
  <si>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</si>
  <si>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</si>
  <si>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</si>
  <si>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</si>
  <si>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</si>
  <si>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</si>
  <si>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</si>
  <si>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</si>
  <si>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</si>
  <si>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</si>
  <si>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</si>
  <si>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</si>
  <si>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</si>
  <si>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</si>
  <si>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</si>
  <si>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</si>
  <si>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</si>
  <si>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</si>
  <si>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</si>
  <si>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</si>
  <si>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</si>
  <si>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</si>
  <si>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</si>
  <si>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</si>
  <si>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</si>
  <si>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</si>
  <si>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</si>
  <si>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</si>
  <si>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</si>
  <si>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</si>
  <si>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</si>
  <si>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</si>
  <si>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</si>
  <si>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</si>
  <si>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</si>
  <si>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</si>
  <si>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</si>
  <si>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</si>
  <si>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</si>
  <si>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</si>
  <si>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</si>
  <si>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</si>
  <si>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</si>
  <si>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</si>
  <si>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</si>
  <si>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</si>
  <si>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</si>
  <si>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</si>
  <si>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</si>
  <si>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</si>
  <si>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</si>
  <si>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</si>
  <si>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</si>
  <si>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</si>
  <si>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</si>
  <si>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</si>
  <si>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</si>
  <si>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</si>
  <si>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</si>
  <si>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</si>
  <si>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</si>
  <si>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</si>
  <si>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</si>
  <si>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</si>
  <si>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</si>
  <si>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</si>
  <si>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</si>
  <si>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</si>
  <si>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</si>
  <si>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</si>
  <si>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</si>
  <si>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</si>
  <si>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</si>
  <si>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</si>
  <si>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</si>
  <si>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</si>
  <si>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</si>
  <si>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</si>
  <si>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</si>
  <si>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</si>
  <si>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</si>
  <si>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</si>
  <si>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</si>
  <si>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</si>
  <si>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</si>
  <si>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</si>
  <si>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</si>
  <si>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</si>
  <si>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</si>
  <si>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</si>
  <si>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</si>
  <si>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</si>
  <si>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</si>
  <si>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</si>
  <si>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</si>
  <si>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</si>
  <si>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</si>
  <si>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</si>
  <si>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</si>
  <si>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</si>
  <si>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</si>
  <si>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</si>
  <si>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</si>
  <si>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</si>
  <si>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</si>
  <si>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</si>
  <si>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</si>
  <si>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</si>
  <si>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</si>
  <si>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</si>
  <si>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</si>
  <si>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</si>
  <si>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</si>
  <si>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</si>
  <si>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</si>
  <si>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</si>
  <si>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</si>
  <si>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</si>
  <si>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</si>
  <si>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</si>
  <si>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</si>
  <si>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</si>
  <si>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</si>
  <si>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</si>
  <si>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</si>
  <si>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</si>
  <si>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</si>
  <si>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</si>
  <si>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</si>
  <si>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</si>
  <si>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</si>
  <si>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</si>
  <si>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</si>
  <si>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</si>
  <si>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</si>
  <si>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</si>
  <si>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</si>
  <si>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</si>
  <si>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</si>
  <si>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</si>
  <si>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</si>
  <si>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</si>
  <si>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</si>
  <si>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</si>
  <si>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</si>
  <si>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</si>
  <si>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</si>
  <si>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</si>
  <si>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</si>
  <si>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</si>
  <si>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</si>
  <si>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</si>
  <si>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</si>
  <si>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</si>
  <si>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</si>
  <si>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</si>
  <si>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</si>
  <si>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</si>
  <si>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</si>
  <si>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</si>
  <si>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</si>
  <si>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</si>
  <si>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</si>
  <si>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</si>
  <si>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</si>
  <si>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</si>
  <si>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</si>
  <si>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</si>
  <si>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</si>
  <si>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</si>
  <si>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</si>
  <si>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</si>
  <si>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</si>
  <si>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</si>
  <si>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</si>
  <si>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</si>
  <si>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</si>
  <si>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</si>
  <si>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</si>
  <si>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</si>
  <si>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</si>
  <si>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</si>
  <si>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</si>
  <si>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</si>
  <si>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</si>
  <si>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</si>
  <si>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</si>
  <si>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</si>
  <si>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</si>
  <si>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</si>
  <si>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</si>
  <si>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</si>
  <si>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</si>
  <si>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</si>
  <si>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</si>
  <si>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</si>
  <si>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</si>
  <si>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</si>
  <si>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</si>
  <si>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</si>
  <si>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</si>
  <si>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</si>
  <si>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</si>
  <si>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</si>
  <si>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</si>
  <si>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</si>
  <si>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</si>
  <si>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</si>
  <si>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</si>
  <si>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</si>
  <si>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</si>
  <si>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</si>
  <si>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</si>
  <si>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</si>
  <si>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</si>
  <si>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</si>
  <si>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</si>
  <si>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</si>
  <si>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</si>
  <si>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</si>
  <si>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</si>
  <si>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</si>
  <si>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</si>
  <si>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</si>
  <si>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</si>
  <si>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</si>
  <si>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</si>
  <si>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</si>
  <si>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</si>
  <si>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</si>
  <si>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</si>
  <si>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</si>
  <si>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</si>
  <si>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</si>
  <si>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</si>
  <si>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</si>
  <si>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</si>
  <si>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</si>
  <si>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</si>
  <si>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</si>
  <si>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</si>
  <si>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</si>
  <si>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</si>
  <si>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</si>
  <si>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</si>
  <si>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</si>
  <si>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</si>
  <si>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</si>
  <si>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</si>
  <si>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</si>
  <si>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</si>
  <si>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</si>
  <si>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</si>
  <si>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</si>
  <si>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</si>
  <si>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</si>
  <si>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</si>
  <si>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</si>
  <si>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</si>
  <si>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</si>
  <si>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</si>
  <si>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</si>
  <si>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</si>
  <si>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</si>
  <si>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</si>
  <si>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</si>
  <si>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</si>
  <si>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</si>
  <si>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</si>
  <si>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</si>
  <si>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</si>
  <si>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</si>
  <si>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</si>
  <si>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</si>
  <si>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</si>
  <si>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</si>
  <si>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</si>
  <si>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</si>
  <si>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</si>
  <si>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</si>
  <si>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</si>
  <si>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</si>
  <si>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</si>
  <si>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</si>
  <si>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</si>
  <si>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</si>
  <si>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</si>
  <si>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</si>
  <si>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</si>
  <si>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</si>
  <si>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</si>
  <si>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</si>
  <si>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</si>
  <si>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</si>
  <si>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</si>
  <si>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</si>
  <si>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</si>
  <si>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</si>
  <si>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</si>
  <si>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</si>
  <si>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</si>
  <si>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</si>
  <si>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</si>
  <si>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</si>
  <si>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</si>
  <si>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</si>
  <si>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</si>
  <si>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</si>
  <si>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</si>
  <si>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</si>
  <si>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</si>
  <si>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</si>
  <si>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</si>
  <si>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</si>
  <si>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</si>
  <si>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</si>
  <si>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</si>
  <si>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</si>
  <si>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</si>
  <si>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</si>
  <si>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</si>
  <si>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</si>
  <si>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</si>
  <si>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</si>
  <si>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</si>
  <si>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</si>
  <si>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</si>
  <si>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</si>
  <si>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</si>
  <si>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</si>
  <si>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</si>
  <si>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</si>
  <si>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</si>
  <si>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</si>
  <si>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</si>
  <si>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</si>
  <si>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</si>
  <si>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</si>
  <si>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</si>
  <si>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</si>
  <si>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</si>
  <si>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</si>
  <si>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</si>
  <si>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</si>
  <si>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</si>
  <si>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</si>
  <si>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</si>
  <si>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</si>
  <si>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</si>
  <si>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</si>
  <si>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</si>
  <si>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</si>
  <si>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</si>
  <si>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</si>
  <si>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</si>
  <si>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</si>
  <si>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</si>
  <si>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</si>
  <si>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</si>
  <si>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</si>
  <si>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</si>
  <si>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</si>
  <si>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</si>
  <si>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</si>
  <si>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</si>
  <si>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</si>
  <si>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</si>
  <si>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</si>
  <si>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</si>
  <si>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</si>
  <si>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</si>
  <si>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</si>
  <si>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</si>
  <si>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</si>
  <si>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</si>
  <si>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</si>
  <si>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</si>
  <si>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</si>
  <si>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</si>
  <si>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</si>
  <si>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</si>
  <si>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</si>
  <si>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</si>
  <si>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</si>
  <si>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</si>
  <si>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</si>
  <si>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</si>
  <si>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</si>
  <si>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</si>
  <si>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</si>
  <si>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</si>
  <si>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</si>
  <si>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</si>
  <si>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</si>
  <si>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</si>
  <si>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</si>
  <si>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</si>
  <si>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</si>
  <si>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</si>
  <si>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</si>
  <si>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</si>
  <si>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</si>
  <si>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</si>
  <si>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</si>
  <si>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</si>
  <si>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</si>
  <si>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</si>
  <si>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</si>
  <si>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</si>
  <si>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</si>
  <si>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</si>
  <si>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</si>
  <si>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</si>
  <si>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</si>
  <si>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</si>
  <si>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</si>
  <si>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</si>
  <si>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</si>
  <si>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</si>
  <si>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</si>
  <si>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</si>
  <si>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</si>
  <si>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</si>
  <si>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</si>
  <si>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</si>
  <si>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</si>
  <si>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</si>
  <si>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</si>
  <si>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</si>
  <si>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</si>
  <si>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</si>
  <si>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</si>
  <si>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</si>
  <si>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</si>
  <si>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</si>
  <si>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</si>
  <si>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</si>
  <si>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</si>
  <si>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</si>
  <si>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</si>
  <si>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</si>
  <si>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</si>
  <si>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</si>
  <si>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</si>
  <si>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</si>
  <si>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</si>
  <si>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</si>
  <si>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</si>
  <si>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</si>
  <si>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</si>
  <si>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</si>
  <si>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</si>
  <si>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</si>
  <si>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</si>
  <si>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</si>
  <si>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</si>
  <si>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</si>
  <si>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</si>
  <si>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</si>
  <si>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</si>
  <si>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</si>
  <si>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</si>
  <si>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</si>
  <si>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</si>
  <si>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</si>
  <si>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</si>
  <si>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</si>
  <si>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</si>
  <si>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</si>
  <si>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</si>
  <si>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</si>
  <si>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</si>
  <si>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</si>
  <si>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</si>
  <si>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</si>
  <si>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</si>
  <si>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</si>
  <si>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</si>
  <si>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</si>
  <si>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</si>
  <si>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</si>
  <si>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</si>
  <si>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</si>
  <si>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</si>
  <si>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</si>
  <si>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</si>
  <si>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</si>
  <si>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</si>
  <si>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</si>
  <si>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</si>
  <si>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</si>
  <si>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</si>
  <si>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</si>
  <si>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</si>
  <si>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</si>
  <si>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</si>
  <si>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</si>
  <si>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</si>
  <si>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</si>
  <si>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</si>
  <si>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</si>
  <si>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</si>
  <si>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</si>
  <si>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</si>
  <si>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</si>
  <si>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</si>
  <si>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</si>
  <si>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</si>
  <si>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</si>
  <si>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</si>
  <si>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</si>
  <si>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</si>
  <si>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</si>
  <si>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</si>
  <si>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</si>
  <si>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</si>
  <si>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</si>
  <si>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</si>
  <si>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</si>
  <si>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</si>
  <si>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</si>
  <si>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</si>
  <si>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</si>
  <si>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</si>
  <si>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</si>
  <si>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</si>
  <si>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</si>
  <si>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</si>
  <si>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</si>
  <si>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</si>
  <si>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</si>
  <si>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</si>
  <si>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</si>
  <si>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</si>
  <si>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</si>
  <si>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</si>
  <si>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</si>
  <si>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</si>
  <si>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</si>
  <si>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</si>
  <si>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</si>
  <si>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</si>
  <si>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</si>
  <si>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</si>
  <si>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</si>
  <si>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</si>
  <si>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</si>
  <si>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</si>
  <si>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</si>
  <si>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</si>
  <si>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</si>
  <si>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</si>
  <si>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</si>
  <si>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</si>
  <si>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</si>
  <si>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</si>
  <si>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</si>
  <si>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</si>
  <si>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</si>
  <si>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</si>
  <si>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</si>
  <si>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</si>
  <si>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</si>
  <si>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</si>
  <si>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</si>
  <si>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</si>
  <si>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</si>
  <si>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</si>
  <si>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</si>
  <si>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</si>
  <si>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</si>
  <si>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</si>
  <si>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</si>
  <si>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</si>
  <si>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</si>
  <si>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</si>
  <si>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</si>
  <si>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</si>
  <si>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</si>
  <si>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</si>
  <si>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</si>
  <si>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</si>
  <si>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</si>
  <si>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</si>
  <si>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</si>
  <si>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</si>
  <si>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</si>
  <si>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</si>
  <si>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</si>
  <si>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</si>
  <si>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</si>
  <si>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</si>
  <si>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</si>
  <si>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</si>
  <si>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</si>
  <si>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</si>
  <si>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</si>
  <si>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</si>
  <si>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</si>
  <si>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</si>
  <si>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</si>
  <si>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</si>
  <si>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</si>
  <si>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</si>
  <si>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</si>
  <si>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</si>
  <si>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</si>
  <si>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</si>
  <si>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</si>
  <si>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</si>
  <si>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</si>
  <si>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</si>
  <si>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</si>
  <si>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</si>
  <si>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</si>
  <si>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</si>
  <si>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</si>
  <si>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</si>
  <si>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</si>
  <si>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</si>
  <si>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</si>
  <si>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</si>
  <si>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</si>
  <si>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</si>
  <si>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</si>
  <si>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</si>
  <si>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</si>
  <si>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</si>
  <si>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</si>
  <si>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</si>
  <si>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</si>
  <si>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</si>
  <si>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</si>
  <si>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</si>
  <si>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</si>
  <si>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</si>
  <si>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</si>
  <si>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</si>
  <si>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</si>
  <si>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</si>
  <si>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</si>
  <si>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</si>
  <si>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</si>
  <si>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</si>
  <si>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</si>
  <si>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</si>
  <si>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</si>
  <si>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</si>
  <si>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</si>
  <si>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</si>
  <si>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</si>
  <si>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</si>
  <si>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</si>
  <si>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</si>
  <si>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</si>
  <si>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</si>
  <si>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</si>
  <si>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</si>
  <si>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</si>
  <si>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</si>
  <si>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</si>
  <si>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</si>
  <si>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</si>
  <si>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</si>
  <si>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</si>
  <si>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</si>
  <si>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</si>
  <si>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</si>
  <si>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</si>
  <si>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</si>
  <si>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</si>
  <si>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</si>
  <si>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</si>
  <si>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</si>
  <si>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</si>
  <si>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</si>
  <si>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</si>
  <si>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</si>
  <si>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</si>
  <si>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</si>
  <si>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</si>
  <si>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</si>
  <si>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</si>
  <si>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</si>
  <si>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</si>
  <si>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</si>
  <si>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</si>
  <si>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</si>
  <si>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</si>
  <si>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</si>
  <si>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</si>
  <si>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</si>
  <si>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</si>
  <si>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</si>
  <si>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</si>
  <si>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</si>
  <si>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</si>
  <si>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</si>
  <si>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</si>
  <si>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</si>
  <si>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</si>
  <si>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</si>
  <si>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</si>
  <si>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</si>
  <si>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</si>
  <si>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</si>
  <si>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</si>
  <si>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</si>
  <si>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</si>
  <si>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</si>
  <si>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</si>
  <si>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</si>
  <si>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</si>
  <si>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</si>
  <si>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</si>
  <si>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</si>
  <si>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</si>
  <si>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</si>
  <si>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</si>
  <si>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</si>
  <si>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</si>
  <si>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</si>
  <si>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</si>
  <si>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</si>
  <si>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</si>
  <si>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</si>
  <si>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</si>
  <si>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</si>
  <si>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</si>
  <si>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</si>
  <si>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</si>
  <si>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</si>
  <si>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</si>
  <si>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</si>
  <si>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</si>
  <si>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</si>
  <si>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</si>
  <si>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</si>
  <si>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</si>
  <si>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</si>
  <si>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</si>
  <si>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</si>
  <si>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</si>
  <si>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</si>
  <si>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</si>
  <si>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</si>
  <si>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</si>
  <si>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</si>
  <si>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</si>
  <si>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</si>
  <si>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</si>
  <si>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</si>
  <si>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</si>
  <si>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</si>
  <si>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</si>
  <si>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</si>
  <si>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</si>
  <si>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</si>
  <si>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</si>
  <si>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</si>
  <si>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</si>
  <si>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</si>
  <si>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</si>
  <si>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</si>
  <si>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</si>
  <si>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</si>
  <si>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</si>
  <si>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</si>
  <si>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</si>
  <si>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</si>
  <si>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</si>
  <si>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</si>
  <si>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</si>
  <si>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</si>
  <si>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</si>
  <si>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</si>
  <si>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</si>
  <si>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</si>
  <si>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</si>
  <si>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</si>
  <si>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</si>
  <si>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</si>
  <si>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</si>
  <si>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</si>
  <si>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</si>
  <si>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</si>
  <si>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</si>
  <si>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</si>
  <si>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</si>
  <si>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</si>
  <si>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</si>
  <si>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</si>
  <si>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</si>
  <si>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</si>
  <si>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</si>
  <si>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</si>
  <si>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</si>
  <si>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</si>
  <si>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</si>
  <si>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</si>
  <si>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</si>
  <si>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</si>
  <si>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</si>
  <si>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</si>
  <si>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</si>
  <si>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</si>
  <si>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</si>
  <si>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</si>
  <si>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</si>
  <si>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</si>
  <si>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</si>
  <si>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</si>
  <si>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</si>
  <si>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</si>
  <si>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</si>
  <si>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</si>
  <si>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</si>
  <si>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</si>
  <si>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</si>
  <si>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</si>
  <si>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</si>
  <si>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</si>
  <si>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</si>
  <si>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</si>
  <si>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</si>
  <si>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</si>
  <si>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</si>
  <si>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</si>
  <si>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</si>
  <si>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</si>
  <si>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</si>
  <si>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</si>
  <si>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</si>
  <si>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</si>
  <si>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</si>
  <si>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</si>
  <si>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</si>
  <si>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</si>
  <si>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</si>
  <si>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</si>
  <si>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</si>
  <si>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</si>
  <si>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</si>
  <si>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</si>
  <si>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</si>
  <si>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</si>
  <si>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</si>
  <si>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</si>
  <si>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</si>
  <si>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</si>
  <si>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</si>
  <si>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</si>
  <si>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</si>
  <si>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</si>
  <si>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</si>
  <si>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</si>
  <si>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</si>
  <si>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</si>
  <si>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</si>
  <si>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</si>
  <si>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</si>
  <si>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</si>
  <si>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</si>
  <si>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</si>
  <si>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</si>
  <si>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</si>
  <si>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</si>
  <si>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</si>
  <si>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</si>
  <si>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</si>
  <si>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</si>
  <si>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</si>
  <si>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</si>
  <si>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</si>
  <si>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</si>
  <si>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</si>
  <si>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</si>
  <si>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</si>
  <si>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</si>
  <si>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</si>
  <si>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</si>
  <si>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</si>
  <si>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</si>
  <si>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</si>
  <si>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</si>
  <si>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</si>
  <si>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</si>
  <si>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</si>
  <si>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</si>
  <si>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</si>
  <si>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</si>
  <si>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</si>
  <si>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</si>
  <si>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</si>
  <si>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</si>
  <si>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</si>
  <si>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</si>
  <si>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</si>
  <si>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</si>
  <si>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</si>
  <si>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</si>
  <si>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</si>
  <si>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</si>
  <si>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</si>
  <si>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</si>
  <si>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</si>
  <si>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</si>
  <si>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</si>
  <si>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</si>
  <si>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</si>
  <si>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</si>
  <si>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</si>
  <si>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</si>
  <si>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</si>
  <si>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</si>
  <si>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</si>
  <si>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</si>
  <si>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</si>
  <si>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</si>
  <si>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</si>
  <si>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</si>
  <si>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</si>
  <si>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</si>
  <si>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</si>
  <si>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</si>
  <si>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</si>
  <si>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</si>
  <si>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</si>
  <si>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</si>
  <si>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</si>
  <si>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</si>
  <si>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</si>
  <si>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</si>
  <si>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</si>
  <si>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</si>
  <si>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</si>
  <si>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</si>
  <si>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</si>
  <si>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</si>
  <si>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</si>
  <si>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</si>
  <si>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</si>
  <si>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</si>
  <si>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</si>
  <si>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</si>
  <si>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</si>
  <si>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</si>
  <si>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</si>
  <si>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</si>
  <si>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</si>
  <si>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</si>
  <si>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</si>
  <si>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</si>
  <si>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</si>
  <si>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</si>
  <si>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</si>
  <si>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</si>
  <si>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</si>
  <si>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</si>
  <si>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</si>
  <si>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</si>
  <si>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</si>
  <si>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</si>
  <si>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</si>
  <si>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</si>
  <si>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</si>
  <si>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</si>
  <si>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</si>
  <si>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</si>
  <si>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</si>
  <si>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</si>
  <si>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</si>
  <si>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</si>
  <si>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</si>
  <si>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</si>
  <si>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</si>
  <si>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</si>
  <si>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</si>
  <si>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</si>
  <si>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</si>
  <si>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</si>
  <si>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</si>
  <si>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</si>
  <si>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</si>
  <si>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</si>
  <si>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</si>
  <si>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</si>
  <si>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</si>
  <si>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</si>
  <si>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</si>
  <si>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</si>
  <si>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</si>
  <si>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</si>
  <si>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</si>
  <si>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</si>
  <si>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</si>
  <si>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</si>
  <si>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</si>
  <si>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</si>
  <si>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</si>
  <si>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</si>
  <si>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</si>
  <si>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</si>
  <si>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</si>
  <si>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</si>
  <si>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</si>
  <si>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</si>
  <si>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</si>
  <si>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</si>
  <si>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</si>
  <si>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</si>
  <si>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</si>
  <si>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</si>
  <si>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</si>
  <si>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</si>
  <si>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</si>
  <si>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</si>
  <si>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</si>
  <si>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</si>
  <si>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</si>
  <si>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</si>
  <si>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</si>
  <si>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</si>
  <si>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</si>
  <si>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</si>
  <si>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</si>
  <si>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</si>
  <si>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</si>
  <si>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</si>
  <si>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</si>
  <si>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</si>
  <si>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</si>
  <si>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</si>
  <si>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</si>
  <si>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</si>
  <si>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</si>
  <si>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</si>
  <si>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</si>
  <si>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</si>
  <si>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</si>
  <si>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</si>
  <si>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</si>
  <si>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</si>
  <si>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</si>
  <si>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</si>
  <si>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</si>
  <si>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</si>
  <si>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</si>
  <si>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</si>
  <si>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</si>
  <si>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</si>
  <si>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</si>
  <si>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</si>
  <si>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</si>
  <si>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</si>
  <si>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</si>
  <si>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</si>
  <si>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</si>
  <si>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</si>
  <si>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</si>
  <si>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</si>
  <si>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</si>
  <si>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</si>
  <si>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</si>
  <si>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</si>
  <si>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</si>
  <si>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</si>
  <si>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</si>
  <si>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</si>
  <si>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</si>
  <si>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</si>
  <si>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</si>
  <si>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</si>
  <si>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</si>
  <si>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</si>
  <si>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</si>
  <si>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</si>
  <si>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</si>
  <si>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</si>
  <si>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</si>
  <si>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</si>
  <si>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</si>
  <si>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</si>
  <si>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</si>
  <si>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</si>
  <si>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</si>
  <si>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</si>
  <si>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</si>
  <si>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</si>
  <si>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</si>
  <si>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</si>
  <si>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</si>
  <si>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</si>
  <si>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</si>
  <si>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</si>
  <si>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</si>
  <si>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</si>
  <si>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</si>
  <si>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</si>
  <si>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</si>
  <si>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</si>
  <si>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</si>
  <si>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</si>
  <si>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</si>
  <si>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</si>
  <si>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</si>
  <si>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</si>
  <si>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</si>
  <si>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</si>
  <si>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</si>
  <si>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</si>
  <si>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</si>
  <si>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</si>
  <si>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</si>
  <si>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</si>
  <si>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</si>
  <si>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</si>
  <si>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</si>
  <si>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</si>
  <si>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</si>
  <si>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</si>
  <si>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</si>
  <si>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</si>
  <si>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</si>
  <si>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</si>
  <si>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</si>
  <si>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</si>
  <si>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</si>
  <si>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</si>
  <si>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</si>
  <si>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</si>
  <si>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</si>
  <si>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</si>
  <si>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</si>
  <si>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</si>
  <si>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</si>
  <si>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</si>
  <si>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</si>
  <si>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</si>
  <si>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</si>
  <si>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</si>
  <si>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</si>
  <si>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</si>
  <si>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</si>
  <si>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</si>
  <si>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</si>
  <si>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</si>
  <si>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</si>
  <si>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</si>
  <si>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</si>
  <si>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</si>
  <si>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</si>
  <si>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</si>
  <si>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</si>
  <si>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</si>
  <si>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</si>
  <si>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</si>
  <si>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</si>
  <si>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</si>
  <si>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</si>
  <si>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</si>
  <si>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</si>
  <si>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</si>
  <si>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</si>
  <si>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</si>
  <si>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</si>
  <si>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</si>
  <si>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</si>
  <si>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</si>
  <si>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</si>
  <si>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</si>
  <si>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</si>
  <si>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</si>
  <si>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</si>
  <si>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</si>
  <si>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</si>
  <si>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</si>
  <si>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</si>
  <si>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</si>
  <si>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</si>
  <si>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</si>
  <si>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</si>
  <si>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</si>
  <si>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</si>
  <si>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</si>
  <si>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</si>
  <si>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</si>
  <si>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</si>
  <si>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</si>
  <si>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</si>
  <si>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</si>
  <si>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</si>
  <si>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</si>
  <si>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</si>
  <si>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</si>
  <si>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</si>
  <si>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</si>
  <si>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</si>
  <si>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</si>
  <si>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</si>
  <si>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</si>
  <si>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</si>
  <si>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</si>
  <si>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</si>
  <si>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</si>
  <si>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</si>
  <si>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</si>
  <si>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</si>
  <si>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</si>
  <si>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</si>
  <si>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</si>
  <si>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</si>
  <si>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</si>
  <si>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</si>
  <si>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</si>
  <si>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</si>
  <si>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</si>
  <si>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</si>
  <si>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</si>
  <si>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</si>
  <si>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</si>
  <si>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</si>
  <si>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</si>
  <si>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</si>
  <si>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</si>
  <si>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</si>
  <si>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</si>
  <si>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</si>
  <si>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</si>
  <si>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</si>
  <si>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</si>
  <si>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</si>
  <si>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</si>
  <si>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</si>
  <si>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</si>
  <si>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</si>
  <si>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</si>
  <si>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</si>
  <si>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</si>
  <si>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</si>
  <si>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</si>
  <si>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</si>
  <si>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</si>
  <si>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</si>
  <si>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</si>
  <si>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</si>
  <si>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</si>
  <si>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</si>
  <si>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</si>
  <si>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</si>
  <si>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</si>
  <si>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</si>
  <si>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</si>
  <si>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</si>
  <si>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</si>
  <si>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</si>
  <si>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</si>
  <si>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</si>
  <si>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</si>
  <si>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</si>
  <si>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</si>
  <si>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</si>
  <si>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</si>
  <si>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</si>
  <si>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</si>
  <si>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</si>
  <si>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</si>
  <si>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</si>
  <si>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</si>
  <si>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</si>
  <si>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</si>
  <si>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</si>
  <si>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</si>
  <si>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</si>
  <si>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</si>
  <si>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</si>
  <si>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</si>
  <si>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</si>
  <si>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</si>
  <si>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</si>
  <si>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</si>
  <si>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</si>
  <si>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</si>
  <si>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</si>
  <si>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</si>
  <si>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</si>
  <si>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</si>
  <si>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</si>
  <si>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</si>
  <si>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</si>
  <si>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</si>
  <si>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</si>
  <si>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</si>
  <si>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</si>
  <si>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</si>
  <si>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</si>
  <si>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</si>
  <si>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</si>
  <si>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</si>
  <si>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</si>
  <si>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</si>
  <si>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</si>
  <si>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</si>
  <si>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</si>
  <si>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</si>
  <si>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</si>
  <si>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</si>
  <si>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</si>
  <si>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</si>
  <si>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</si>
  <si>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</si>
  <si>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</si>
  <si>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</si>
  <si>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</si>
  <si>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</si>
  <si>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</si>
  <si>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</si>
  <si>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</si>
  <si>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</si>
  <si>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</si>
  <si>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</si>
  <si>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</si>
  <si>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</si>
  <si>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</si>
  <si>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</si>
  <si>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</si>
  <si>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</si>
  <si>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</si>
  <si>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</si>
  <si>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</si>
  <si>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</si>
  <si>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</si>
  <si>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</si>
  <si>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</si>
  <si>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</si>
  <si>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</si>
  <si>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</si>
  <si>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</si>
  <si>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</si>
  <si>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</si>
  <si>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</si>
  <si>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</si>
  <si>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</si>
  <si>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</si>
  <si>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</si>
  <si>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</si>
  <si>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</si>
  <si>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</si>
  <si>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</si>
  <si>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</si>
  <si>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</si>
  <si>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</si>
  <si>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</si>
  <si>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</si>
  <si>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</si>
  <si>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</si>
  <si>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</si>
  <si>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</si>
  <si>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</si>
  <si>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</si>
  <si>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</si>
  <si>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</si>
  <si>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</si>
  <si>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</si>
  <si>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</si>
  <si>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</si>
  <si>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</si>
  <si>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</si>
  <si>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</si>
  <si>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</si>
  <si>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</si>
  <si>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</si>
  <si>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</si>
  <si>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</si>
  <si>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</si>
  <si>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</si>
  <si>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</si>
  <si>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</si>
  <si>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</si>
  <si>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</si>
  <si>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</si>
  <si>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</si>
  <si>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</si>
  <si>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</si>
  <si>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</si>
  <si>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</si>
  <si>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</si>
  <si>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</si>
  <si>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</si>
  <si>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</si>
  <si>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</si>
  <si>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</si>
  <si>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</si>
  <si>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</si>
  <si>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</si>
  <si>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</si>
  <si>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</si>
  <si>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</si>
  <si>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</si>
  <si>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</si>
  <si>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</si>
  <si>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</si>
  <si>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</si>
  <si>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</si>
  <si>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</si>
  <si>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</si>
  <si>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</si>
  <si>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</si>
  <si>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</si>
  <si>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</si>
  <si>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</si>
  <si>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</si>
  <si>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</si>
  <si>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</si>
  <si>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</si>
  <si>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</si>
  <si>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</si>
  <si>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</si>
  <si>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</si>
  <si>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</si>
  <si>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</si>
  <si>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</si>
  <si>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</si>
  <si>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</si>
  <si>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</si>
  <si>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</si>
  <si>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</si>
  <si>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</si>
  <si>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</si>
  <si>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</si>
  <si>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</si>
  <si>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</si>
  <si>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</si>
  <si>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</si>
  <si>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</si>
  <si>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</si>
  <si>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</si>
  <si>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</si>
  <si>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</si>
  <si>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</si>
  <si>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</si>
  <si>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</si>
  <si>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</si>
  <si>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</si>
  <si>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</si>
  <si>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</si>
  <si>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</si>
  <si>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</si>
  <si>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</si>
  <si>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</si>
  <si>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</si>
  <si>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</si>
  <si>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</si>
  <si>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</si>
  <si>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</si>
  <si>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</si>
  <si>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</si>
  <si>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</si>
  <si>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</si>
  <si>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</si>
  <si>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</si>
  <si>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</si>
  <si>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</si>
  <si>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</si>
  <si>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</si>
  <si>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</si>
  <si>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</si>
  <si>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</si>
  <si>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</si>
  <si>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</si>
  <si>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</si>
  <si>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</si>
  <si>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</si>
  <si>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</si>
  <si>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</si>
  <si>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</si>
  <si>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</si>
  <si>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</si>
  <si>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</si>
  <si>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</si>
  <si>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</si>
  <si>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</si>
  <si>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</si>
  <si>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</si>
  <si>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</si>
  <si>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</si>
  <si>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</si>
  <si>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</si>
  <si>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</si>
  <si>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</si>
  <si>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</si>
  <si>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</si>
  <si>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</si>
  <si>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</si>
  <si>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</si>
  <si>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</si>
  <si>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</si>
  <si>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</si>
  <si>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</si>
  <si>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</si>
  <si>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</si>
  <si>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</si>
  <si>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</si>
  <si>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</si>
  <si>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</si>
  <si>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</si>
  <si>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</si>
  <si>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</si>
  <si>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</si>
  <si>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</si>
  <si>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</si>
  <si>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</si>
  <si>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</si>
  <si>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</si>
  <si>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</si>
  <si>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</si>
  <si>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</si>
  <si>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</si>
  <si>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</si>
  <si>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</si>
  <si>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</si>
  <si>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</si>
  <si>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</si>
  <si>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</si>
  <si>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</si>
  <si>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</si>
  <si>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</si>
  <si>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</si>
  <si>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</si>
  <si>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</si>
  <si>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</si>
  <si>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</si>
  <si>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</si>
  <si>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</si>
  <si>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</si>
  <si>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</si>
  <si>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</si>
  <si>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</si>
  <si>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</si>
  <si>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</si>
  <si>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</si>
  <si>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</si>
  <si>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</si>
  <si>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</si>
  <si>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</si>
  <si>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</si>
  <si>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</si>
  <si>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</si>
  <si>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</si>
  <si>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</si>
  <si>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</si>
  <si>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</si>
  <si>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</si>
  <si>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</si>
  <si>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</si>
  <si>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</si>
  <si>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</si>
  <si>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</si>
  <si>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</si>
  <si>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</si>
  <si>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</si>
  <si>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</si>
  <si>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</si>
  <si>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</si>
  <si>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</si>
  <si>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</si>
  <si>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</si>
  <si>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</si>
  <si>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</si>
  <si>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</si>
  <si>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</si>
  <si>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</si>
  <si>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</si>
  <si>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</si>
  <si>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</si>
  <si>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</si>
  <si>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</si>
  <si>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</si>
  <si>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</si>
  <si>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</si>
  <si>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</si>
  <si>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</si>
  <si>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</si>
  <si>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</si>
  <si>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</si>
  <si>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</si>
  <si>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</si>
  <si>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</si>
  <si>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</si>
  <si>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</si>
  <si>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</si>
  <si>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</si>
  <si>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</si>
  <si>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</si>
  <si>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</si>
  <si>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</si>
  <si>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</si>
  <si>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</si>
  <si>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</si>
  <si>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</si>
  <si>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</si>
  <si>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</si>
  <si>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</si>
  <si>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</si>
  <si>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</si>
  <si>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</si>
  <si>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</si>
  <si>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</si>
  <si>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</si>
  <si>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</si>
  <si>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</si>
  <si>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</si>
  <si>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</si>
  <si>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</si>
  <si>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</si>
  <si>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</si>
  <si>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</si>
  <si>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</si>
  <si>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</si>
  <si>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</si>
  <si>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</si>
  <si>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</si>
  <si>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</si>
  <si>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</si>
  <si>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</si>
  <si>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</si>
  <si>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</si>
  <si>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</si>
  <si>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</si>
  <si>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</si>
  <si>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</si>
  <si>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</si>
  <si>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</si>
  <si>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</si>
  <si>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</si>
  <si>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</si>
  <si>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</si>
  <si>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</si>
  <si>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</si>
  <si>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</si>
  <si>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</si>
  <si>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</si>
  <si>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</si>
  <si>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</si>
  <si>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</si>
  <si>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</si>
  <si>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</si>
  <si>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</si>
  <si>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</si>
  <si>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</si>
  <si>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</si>
  <si>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</si>
  <si>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</si>
  <si>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</si>
  <si>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</si>
  <si>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</si>
  <si>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</si>
  <si>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</si>
  <si>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</si>
  <si>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</si>
  <si>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</si>
  <si>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</si>
  <si>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</si>
  <si>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</si>
  <si>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</si>
  <si>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</si>
  <si>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</si>
  <si>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</si>
  <si>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</si>
  <si>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</si>
  <si>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</si>
  <si>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</si>
  <si>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</si>
  <si>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</si>
  <si>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</si>
  <si>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</si>
  <si>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</si>
  <si>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</si>
  <si>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</si>
  <si>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</si>
  <si>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</si>
  <si>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</si>
  <si>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</si>
  <si>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</si>
  <si>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</si>
  <si>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</si>
  <si>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</si>
  <si>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</si>
  <si>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</si>
  <si>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</si>
  <si>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</si>
  <si>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</si>
  <si>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</si>
  <si>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</si>
  <si>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</si>
  <si>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</si>
  <si>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</si>
  <si>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</si>
  <si>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</si>
  <si>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</si>
  <si>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</si>
  <si>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</si>
  <si>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</si>
  <si>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</si>
  <si>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</si>
  <si>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</si>
  <si>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</si>
  <si>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</si>
  <si>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</si>
  <si>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</si>
  <si>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</si>
  <si>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</si>
  <si>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</si>
  <si>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</si>
  <si>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</si>
  <si>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</si>
  <si>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</si>
  <si>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</si>
  <si>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</si>
  <si>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</si>
  <si>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</si>
  <si>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</si>
  <si>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</si>
  <si>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</si>
  <si>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</si>
  <si>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</si>
  <si>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</si>
  <si>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</si>
  <si>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</si>
  <si>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</si>
  <si>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</si>
  <si>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</si>
  <si>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</si>
  <si>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</si>
  <si>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</si>
  <si>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</si>
  <si>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</si>
  <si>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</si>
  <si>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</si>
  <si>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</si>
  <si>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</si>
  <si>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</si>
  <si>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</si>
  <si>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</si>
  <si>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</si>
  <si>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</si>
  <si>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</si>
  <si>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</si>
  <si>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</si>
  <si>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</si>
  <si>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</si>
  <si>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</si>
  <si>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</si>
  <si>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</si>
  <si>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</si>
  <si>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</si>
  <si>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</si>
  <si>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</si>
  <si>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</si>
  <si>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</si>
  <si>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</si>
  <si>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</si>
  <si>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</si>
  <si>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</si>
  <si>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</si>
  <si>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</si>
  <si>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</si>
  <si>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</si>
  <si>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</si>
  <si>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</si>
  <si>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</si>
  <si>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</si>
  <si>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</si>
  <si>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</si>
  <si>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</si>
  <si>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</si>
  <si>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</si>
  <si>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</si>
  <si>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</si>
  <si>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</si>
  <si>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</si>
  <si>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</si>
  <si>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</si>
  <si>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</si>
  <si>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</si>
  <si>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</si>
  <si>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</si>
  <si>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</si>
  <si>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</si>
  <si>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</si>
  <si>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</si>
  <si>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</si>
  <si>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</si>
  <si>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</si>
  <si>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</si>
  <si>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</si>
  <si>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</si>
  <si>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</si>
  <si>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</si>
  <si>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</si>
  <si>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</si>
  <si>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</si>
  <si>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</si>
  <si>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</si>
  <si>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</si>
  <si>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</si>
  <si>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</si>
  <si>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</si>
  <si>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</si>
  <si>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</si>
  <si>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</si>
  <si>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</si>
  <si>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</si>
  <si>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</si>
  <si>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</si>
  <si>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</si>
  <si>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</si>
  <si>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</si>
  <si>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</si>
  <si>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</si>
  <si>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</si>
  <si>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</si>
  <si>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</si>
  <si>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</si>
  <si>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</si>
  <si>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</si>
  <si>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</si>
  <si>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</si>
  <si>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</si>
  <si>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</si>
  <si>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</si>
  <si>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</si>
  <si>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</si>
  <si>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</si>
  <si>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</si>
  <si>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</si>
  <si>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</si>
  <si>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</si>
  <si>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</si>
  <si>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</si>
  <si>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</si>
  <si>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</si>
  <si>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</si>
  <si>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</si>
  <si>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</si>
  <si>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</si>
  <si>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</si>
  <si>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</si>
  <si>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</si>
  <si>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</si>
  <si>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</si>
  <si>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</si>
  <si>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</si>
  <si>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</si>
  <si>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</si>
  <si>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</si>
  <si>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</si>
  <si>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</si>
  <si>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</si>
  <si>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</si>
  <si>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</si>
  <si>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</si>
  <si>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</si>
  <si>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</si>
  <si>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</si>
  <si>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</si>
  <si>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</si>
  <si>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</si>
  <si>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</si>
  <si>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</si>
  <si>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</si>
  <si>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</si>
  <si>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</si>
  <si>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</si>
  <si>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</si>
  <si>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</si>
  <si>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</si>
  <si>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</si>
  <si>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</si>
  <si>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</si>
  <si>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</si>
  <si>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</si>
  <si>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</si>
  <si>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</si>
  <si>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</si>
  <si>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</si>
  <si>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</si>
  <si>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</si>
  <si>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</si>
  <si>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</si>
  <si>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</si>
  <si>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</si>
  <si>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</si>
  <si>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</si>
  <si>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</si>
  <si>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</si>
  <si>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</si>
  <si>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</si>
  <si>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</si>
  <si>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</si>
  <si>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</si>
  <si>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</si>
  <si>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</si>
  <si>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</si>
  <si>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</si>
  <si>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</si>
  <si>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</si>
  <si>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</si>
  <si>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</si>
  <si>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</si>
  <si>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</si>
  <si>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</si>
  <si>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</si>
  <si>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</si>
  <si>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</si>
  <si>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</si>
  <si>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</si>
  <si>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</si>
  <si>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</si>
  <si>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</si>
  <si>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</si>
  <si>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</si>
  <si>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</si>
  <si>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</si>
  <si>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</si>
  <si>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</si>
  <si>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</si>
  <si>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</si>
  <si>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</si>
  <si>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</si>
  <si>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</si>
  <si>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</si>
  <si>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</si>
  <si>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</si>
  <si>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</si>
  <si>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</si>
  <si>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</si>
  <si>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</si>
  <si>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</si>
  <si>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</si>
  <si>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</si>
  <si>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</si>
  <si>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</si>
  <si>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</si>
  <si>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</si>
  <si>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</si>
  <si>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</si>
  <si>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</si>
  <si>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</si>
  <si>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</si>
  <si>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</si>
  <si>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</si>
  <si>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</si>
  <si>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</si>
  <si>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</si>
  <si>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</si>
  <si>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</si>
  <si>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</si>
  <si>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</si>
  <si>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</si>
  <si>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</si>
  <si>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</si>
  <si>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</si>
  <si>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</si>
  <si>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</si>
  <si>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</si>
  <si>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</si>
  <si>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</si>
  <si>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</si>
  <si>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</si>
  <si>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</si>
  <si>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</si>
  <si>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</si>
  <si>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</si>
  <si>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</si>
  <si>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</si>
  <si>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</si>
  <si>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</si>
  <si>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</si>
  <si>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</si>
  <si>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</si>
  <si>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</si>
  <si>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</si>
  <si>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</si>
  <si>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</si>
  <si>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</si>
  <si>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</si>
  <si>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</si>
  <si>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</si>
  <si>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</si>
  <si>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</si>
  <si>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</si>
  <si>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</si>
  <si>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</si>
  <si>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</si>
  <si>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</si>
  <si>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</si>
  <si>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</si>
  <si>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</si>
  <si>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</si>
  <si>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</si>
  <si>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</si>
  <si>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</si>
  <si>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</si>
  <si>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</si>
  <si>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</si>
  <si>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</si>
  <si>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</si>
  <si>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</si>
  <si>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</si>
  <si>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</si>
  <si>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</si>
  <si>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</si>
  <si>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</si>
  <si>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</si>
  <si>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</si>
  <si>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</si>
  <si>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</si>
  <si>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</si>
  <si>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</si>
  <si>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</si>
  <si>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</si>
  <si>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</si>
  <si>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</si>
  <si>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</si>
  <si>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</si>
  <si>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</si>
  <si>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</si>
  <si>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</si>
  <si>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</si>
  <si>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</si>
  <si>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</si>
  <si>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</si>
  <si>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</si>
  <si>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</si>
  <si>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</si>
  <si>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</si>
  <si>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</si>
  <si>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</si>
  <si>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</si>
  <si>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</si>
  <si>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</si>
  <si>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</si>
  <si>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</si>
  <si>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</si>
  <si>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</si>
  <si>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</si>
  <si>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</si>
  <si>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</si>
  <si>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</si>
  <si>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</si>
  <si>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</si>
  <si>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</si>
  <si>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</si>
  <si>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</si>
  <si>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</si>
  <si>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</si>
  <si>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</si>
  <si>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</si>
  <si>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</si>
  <si>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</si>
  <si>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</si>
  <si>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</si>
  <si>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</si>
  <si>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</si>
  <si>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</si>
  <si>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</si>
  <si>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</si>
  <si>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</si>
  <si>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</si>
  <si>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</si>
  <si>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</si>
  <si>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</si>
  <si>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</si>
  <si>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</si>
  <si>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</si>
  <si>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</si>
  <si>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</si>
  <si>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</si>
  <si>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</si>
  <si>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</si>
  <si>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</si>
  <si>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</si>
  <si>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</si>
  <si>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</si>
  <si>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</si>
  <si>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</si>
  <si>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</si>
  <si>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</si>
  <si>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</si>
  <si>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</si>
  <si>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</si>
  <si>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</si>
  <si>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</si>
  <si>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</si>
  <si>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</si>
  <si>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</si>
  <si>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</si>
  <si>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</si>
  <si>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</si>
  <si>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</si>
  <si>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</si>
  <si>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</si>
  <si>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</si>
  <si>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</si>
  <si>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</si>
  <si>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</si>
  <si>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</si>
  <si>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</si>
  <si>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</si>
  <si>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</si>
  <si>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</si>
  <si>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</si>
  <si>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</si>
  <si>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</si>
  <si>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</si>
  <si>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</si>
  <si>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</si>
  <si>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</si>
  <si>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</si>
  <si>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</si>
  <si>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</si>
  <si>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</si>
  <si>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</si>
  <si>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</si>
  <si>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</si>
  <si>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</si>
  <si>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</si>
  <si>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</si>
  <si>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</si>
  <si>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</si>
  <si>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</si>
  <si>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</si>
  <si>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</si>
  <si>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</si>
  <si>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</si>
  <si>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</si>
  <si>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</si>
  <si>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</si>
  <si>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</si>
  <si>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</si>
  <si>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</si>
  <si>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</si>
  <si>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</si>
  <si>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</si>
  <si>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</si>
  <si>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</si>
  <si>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</si>
  <si>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</si>
  <si>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</si>
  <si>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</si>
  <si>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</si>
  <si>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</si>
  <si>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</si>
  <si>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</si>
  <si>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</si>
  <si>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</si>
  <si>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</si>
  <si>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</si>
  <si>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</si>
  <si>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</si>
  <si>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</si>
  <si>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</si>
  <si>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</si>
  <si>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</si>
  <si>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</si>
  <si>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</si>
  <si>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</si>
  <si>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</si>
  <si>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</si>
  <si>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</si>
  <si>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</si>
  <si>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</si>
  <si>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</si>
  <si>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</si>
  <si>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</si>
  <si>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</si>
  <si>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</si>
  <si>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</si>
  <si>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</si>
  <si>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</si>
  <si>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</si>
  <si>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</si>
  <si>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</si>
  <si>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</si>
  <si>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</si>
  <si>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</si>
  <si>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</si>
  <si>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</si>
  <si>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</si>
  <si>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</si>
  <si>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</si>
  <si>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</si>
  <si>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</si>
  <si>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</si>
  <si>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</si>
  <si>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</si>
  <si>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</si>
  <si>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</si>
  <si>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</si>
  <si>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</si>
  <si>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</si>
  <si>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</si>
  <si>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</si>
  <si>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</si>
  <si>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</si>
  <si>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</si>
  <si>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</si>
  <si>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</si>
  <si>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</si>
  <si>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</si>
  <si>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</si>
  <si>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</si>
  <si>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</si>
  <si>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</si>
  <si>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</si>
  <si>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</si>
  <si>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</si>
  <si>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</si>
  <si>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</si>
  <si>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</si>
  <si>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</si>
  <si>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</si>
  <si>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</si>
  <si>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</si>
  <si>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</si>
  <si>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</si>
  <si>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</si>
  <si>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</si>
  <si>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</si>
  <si>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</si>
  <si>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</si>
  <si>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</si>
  <si>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</si>
  <si>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</si>
  <si>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</si>
  <si>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</si>
  <si>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</si>
  <si>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</si>
  <si>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</si>
  <si>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</si>
  <si>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</si>
  <si>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</si>
  <si>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</si>
  <si>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</si>
  <si>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</si>
  <si>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</si>
  <si>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</si>
  <si>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</si>
  <si>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</si>
  <si>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</si>
  <si>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</si>
  <si>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</si>
  <si>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</si>
  <si>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</si>
  <si>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</si>
  <si>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</si>
  <si>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</si>
  <si>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</si>
  <si>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</si>
  <si>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</si>
  <si>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</si>
  <si>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</si>
  <si>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</si>
  <si>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</si>
  <si>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</si>
  <si>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</si>
  <si>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</si>
  <si>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</si>
  <si>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</si>
  <si>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</si>
  <si>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</si>
  <si>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</si>
  <si>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</si>
  <si>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</si>
  <si>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</si>
  <si>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</si>
  <si>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</si>
  <si>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</si>
  <si>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</si>
  <si>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</si>
  <si>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</si>
  <si>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</si>
  <si>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</si>
  <si>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</si>
  <si>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</si>
  <si>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</si>
  <si>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</si>
  <si>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</si>
  <si>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</si>
  <si>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</si>
  <si>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</si>
  <si>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</si>
  <si>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</si>
  <si>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</si>
  <si>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</si>
  <si>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</si>
  <si>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</si>
  <si>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</si>
  <si>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</si>
  <si>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</si>
  <si>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</si>
  <si>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</si>
  <si>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</si>
  <si>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</si>
  <si>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</si>
  <si>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</si>
  <si>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</si>
  <si>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</si>
  <si>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</si>
  <si>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</si>
  <si>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</si>
  <si>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</si>
  <si>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</si>
  <si>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</si>
  <si>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</si>
  <si>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</si>
  <si>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</si>
  <si>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</si>
  <si>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</si>
  <si>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</si>
  <si>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</si>
  <si>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</si>
  <si>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</si>
  <si>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</si>
  <si>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</si>
  <si>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</si>
  <si>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</si>
  <si>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</si>
  <si>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</si>
  <si>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</si>
  <si>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</si>
  <si>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</si>
  <si>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</si>
  <si>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</si>
  <si>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</si>
  <si>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</si>
  <si>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</si>
  <si>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</si>
  <si>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</si>
  <si>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</si>
  <si>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</si>
  <si>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</si>
  <si>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</si>
  <si>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</si>
  <si>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</si>
  <si>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</si>
  <si>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</si>
  <si>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</si>
  <si>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</si>
  <si>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</si>
  <si>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</si>
  <si>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</si>
  <si>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</si>
  <si>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</si>
  <si>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</si>
  <si>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</si>
  <si>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</si>
  <si>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</si>
  <si>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</si>
  <si>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</si>
  <si>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</si>
  <si>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</si>
  <si>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</si>
  <si>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</si>
  <si>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</si>
  <si>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</si>
  <si>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</si>
  <si>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</si>
  <si>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</si>
  <si>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</si>
  <si>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</si>
  <si>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</si>
  <si>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</si>
  <si>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</si>
  <si>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</si>
  <si>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</si>
  <si>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</si>
  <si>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</si>
  <si>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</si>
  <si>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</si>
  <si>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</si>
  <si>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</si>
  <si>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</si>
  <si>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</si>
  <si>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</si>
  <si>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</si>
  <si>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</si>
  <si>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</si>
  <si>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</si>
  <si>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</si>
  <si>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</si>
  <si>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</si>
  <si>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</si>
  <si>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</si>
  <si>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</si>
  <si>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</si>
  <si>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</si>
  <si>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</si>
  <si>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</si>
  <si>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</si>
  <si>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</si>
  <si>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</si>
  <si>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</si>
  <si>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</si>
  <si>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</si>
  <si>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</si>
  <si>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</si>
  <si>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</si>
  <si>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</si>
  <si>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</si>
  <si>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</si>
  <si>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</si>
  <si>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</si>
  <si>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</si>
  <si>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</si>
  <si>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</si>
  <si>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</si>
  <si>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</si>
  <si>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</si>
  <si>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</si>
  <si>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</si>
  <si>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</si>
  <si>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</si>
  <si>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</si>
  <si>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</si>
  <si>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</si>
  <si>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</si>
  <si>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</si>
  <si>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</si>
  <si>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</si>
  <si>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</si>
  <si>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</si>
  <si>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</si>
  <si>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</si>
  <si>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</si>
  <si>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</si>
  <si>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</si>
  <si>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</si>
  <si>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</si>
  <si>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</si>
  <si>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</si>
  <si>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</si>
  <si>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</si>
  <si>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</si>
  <si>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</si>
  <si>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</si>
  <si>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</si>
  <si>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</si>
  <si>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</si>
  <si>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</si>
  <si>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</si>
  <si>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</si>
  <si>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</si>
  <si>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</si>
  <si>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</si>
  <si>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</si>
  <si>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</si>
  <si>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</si>
  <si>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</si>
  <si>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</si>
  <si>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</si>
  <si>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</si>
  <si>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</si>
  <si>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</si>
  <si>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</si>
  <si>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</si>
  <si>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</si>
  <si>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</si>
  <si>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</si>
  <si>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</si>
  <si>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</si>
  <si>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</si>
  <si>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</si>
  <si>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</si>
  <si>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</si>
  <si>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</si>
  <si>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</si>
  <si>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</si>
  <si>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</si>
  <si>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</si>
  <si>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</si>
  <si>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</si>
  <si>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</si>
  <si>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</si>
  <si>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</si>
  <si>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</si>
  <si>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</si>
  <si>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</si>
  <si>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</si>
  <si>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</si>
  <si>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</si>
  <si>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</si>
  <si>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</si>
  <si>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</si>
  <si>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</si>
  <si>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</si>
  <si>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</si>
  <si>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</si>
  <si>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</si>
  <si>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</si>
  <si>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</si>
  <si>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</si>
  <si>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</si>
  <si>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</si>
  <si>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</si>
  <si>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</si>
  <si>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</si>
  <si>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</si>
  <si>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</si>
  <si>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</si>
  <si>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</si>
  <si>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</si>
  <si>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</si>
  <si>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</si>
  <si>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</si>
  <si>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</si>
  <si>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</si>
  <si>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</si>
  <si>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</si>
  <si>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</si>
  <si>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</si>
  <si>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</si>
  <si>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</si>
  <si>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</si>
  <si>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</si>
  <si>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</si>
  <si>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</si>
  <si>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</si>
  <si>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</si>
  <si>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</si>
  <si>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</si>
  <si>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</si>
  <si>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</si>
  <si>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</si>
  <si>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</si>
  <si>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</si>
  <si>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</si>
  <si>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</si>
  <si>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</si>
  <si>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</si>
  <si>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</si>
  <si>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</si>
  <si>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</si>
  <si>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</si>
  <si>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</si>
  <si>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</si>
  <si>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</si>
  <si>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</si>
  <si>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</si>
  <si>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</si>
  <si>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</si>
  <si>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</si>
  <si>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</si>
  <si>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</si>
  <si>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</si>
  <si>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</si>
  <si>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</si>
  <si>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</si>
  <si>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</si>
  <si>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</si>
  <si>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</si>
  <si>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</si>
  <si>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</si>
  <si>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</si>
  <si>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</si>
  <si>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</si>
  <si>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</si>
  <si>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</si>
  <si>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</si>
  <si>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</si>
  <si>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</si>
  <si>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</si>
  <si>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</si>
  <si>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</si>
  <si>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</si>
  <si>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</si>
  <si>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</si>
  <si>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</si>
  <si>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</si>
  <si>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</si>
  <si>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</si>
  <si>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</si>
  <si>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</si>
  <si>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</si>
  <si>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</si>
  <si>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</si>
  <si>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</si>
  <si>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</si>
  <si>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</si>
  <si>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</si>
  <si>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</si>
  <si>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</si>
  <si>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</si>
  <si>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</si>
  <si>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</si>
  <si>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</si>
  <si>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</si>
  <si>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</si>
  <si>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</si>
  <si>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</si>
  <si>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</si>
  <si>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</si>
  <si>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</si>
  <si>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</si>
  <si>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</si>
  <si>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</si>
  <si>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</si>
  <si>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</si>
  <si>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</si>
  <si>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</si>
  <si>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</si>
  <si>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</si>
  <si>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</si>
  <si>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</si>
  <si>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</si>
  <si>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</si>
  <si>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</si>
  <si>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</si>
  <si>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</si>
  <si>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</si>
  <si>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</si>
  <si>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</si>
  <si>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</si>
  <si>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</si>
  <si>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</si>
  <si>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</si>
  <si>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</si>
  <si>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</si>
  <si>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</si>
  <si>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</si>
  <si>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</si>
  <si>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</si>
  <si>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</si>
  <si>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</si>
  <si>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</si>
  <si>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</si>
  <si>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</si>
  <si>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</si>
  <si>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</si>
  <si>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</si>
  <si>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</si>
  <si>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</si>
  <si>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</si>
  <si>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</si>
  <si>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</si>
  <si>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</si>
  <si>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</si>
  <si>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</si>
  <si>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</si>
  <si>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</si>
  <si>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</si>
  <si>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</si>
  <si>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</si>
  <si>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</si>
  <si>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</si>
  <si>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</si>
  <si>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</si>
  <si>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</si>
  <si>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</si>
  <si>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</si>
  <si>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</si>
  <si>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</si>
  <si>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</si>
  <si>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</si>
  <si>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</si>
  <si>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</si>
  <si>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</si>
  <si>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</si>
  <si>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</si>
  <si>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</si>
  <si>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</si>
  <si>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</si>
  <si>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</si>
  <si>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</si>
  <si>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</si>
  <si>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</si>
  <si>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</si>
  <si>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</si>
  <si>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</si>
  <si>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</si>
  <si>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</si>
  <si>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</si>
  <si>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</si>
  <si>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</si>
  <si>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</si>
  <si>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</si>
  <si>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</si>
  <si>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</si>
  <si>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</si>
  <si>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</si>
  <si>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</si>
  <si>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</si>
  <si>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</si>
  <si>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</si>
  <si>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</si>
  <si>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</si>
  <si>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</si>
  <si>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</si>
  <si>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</si>
  <si>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</si>
  <si>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</si>
  <si>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</si>
  <si>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</si>
  <si>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</si>
  <si>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</si>
  <si>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</si>
  <si>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</si>
  <si>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</si>
  <si>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</si>
  <si>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</si>
  <si>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</si>
  <si>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</si>
  <si>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</si>
  <si>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</si>
  <si>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</si>
  <si>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</si>
  <si>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</si>
  <si>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</si>
  <si>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</si>
  <si>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</si>
  <si>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</si>
  <si>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</si>
  <si>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</si>
  <si>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</si>
  <si>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</si>
  <si>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</si>
  <si>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</si>
  <si>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</si>
  <si>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</si>
  <si>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</si>
  <si>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</si>
  <si>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</si>
  <si>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</si>
  <si>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</si>
  <si>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</si>
  <si>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</si>
  <si>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</si>
  <si>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</si>
  <si>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</si>
  <si>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</si>
  <si>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</si>
  <si>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</si>
  <si>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</si>
  <si>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</si>
  <si>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</si>
  <si>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</si>
  <si>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</si>
  <si>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</si>
  <si>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</si>
  <si>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</si>
  <si>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</si>
  <si>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</si>
  <si>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</si>
  <si>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</si>
  <si>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</si>
  <si>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</si>
  <si>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</si>
  <si>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</si>
  <si>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</si>
  <si>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</si>
  <si>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</si>
  <si>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</si>
  <si>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</si>
  <si>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</si>
  <si>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</si>
  <si>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</si>
  <si>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</si>
  <si>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</si>
  <si>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</si>
  <si>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</si>
  <si>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</si>
  <si>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</si>
  <si>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</si>
  <si>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</si>
  <si>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</si>
  <si>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</si>
  <si>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</si>
  <si>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</si>
  <si>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</si>
  <si>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</si>
  <si>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</si>
  <si>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</si>
  <si>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</si>
  <si>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</si>
  <si>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</si>
  <si>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</si>
  <si>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</si>
  <si>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</si>
  <si>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</si>
  <si>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</si>
  <si>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</si>
  <si>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</si>
  <si>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</si>
  <si>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</si>
  <si>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</si>
  <si>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</si>
  <si>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</si>
  <si>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</si>
  <si>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</si>
  <si>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</si>
  <si>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</si>
  <si>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</si>
  <si>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</si>
  <si>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</si>
  <si>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</si>
  <si>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</si>
  <si>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</si>
  <si>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</si>
  <si>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</si>
  <si>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</si>
  <si>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</si>
  <si>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</si>
  <si>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</si>
  <si>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</si>
  <si>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</si>
  <si>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</si>
  <si>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</si>
  <si>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</si>
  <si>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</si>
  <si>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</si>
  <si>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</si>
  <si>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</si>
  <si>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</si>
  <si>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</si>
  <si>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</si>
  <si>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</si>
  <si>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</si>
  <si>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</si>
  <si>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</si>
  <si>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</si>
  <si>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</si>
  <si>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</si>
  <si>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</si>
  <si>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</si>
  <si>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</si>
  <si>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</si>
  <si>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</si>
  <si>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</si>
  <si>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</si>
  <si>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</si>
  <si>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</si>
  <si>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</si>
  <si>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</si>
  <si>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</si>
  <si>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</si>
  <si>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</si>
  <si>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</si>
  <si>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</si>
  <si>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</si>
  <si>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</si>
  <si>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</si>
  <si>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</si>
  <si>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</si>
  <si>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</si>
  <si>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</si>
  <si>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</si>
  <si>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</si>
  <si>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</si>
  <si>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</si>
  <si>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</si>
  <si>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</si>
  <si>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</si>
  <si>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</si>
  <si>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</si>
  <si>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</si>
  <si>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</si>
  <si>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</si>
  <si>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</si>
  <si>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</si>
  <si>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</si>
  <si>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</si>
  <si>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</si>
  <si>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</si>
  <si>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</si>
  <si>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</si>
  <si>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</si>
  <si>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</si>
  <si>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</si>
  <si>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</si>
  <si>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</si>
  <si>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</si>
  <si>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</si>
  <si>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</si>
  <si>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</si>
  <si>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</si>
  <si>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</si>
  <si>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</si>
  <si>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</si>
  <si>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</si>
  <si>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</si>
  <si>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</si>
  <si>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</si>
  <si>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</si>
  <si>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</si>
  <si>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</si>
  <si>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</si>
  <si>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</si>
  <si>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</si>
  <si>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</si>
  <si>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</si>
  <si>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</si>
  <si>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</si>
  <si>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</si>
  <si>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</si>
  <si>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</si>
  <si>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</si>
  <si>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</si>
  <si>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</si>
  <si>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</si>
  <si>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</si>
  <si>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</si>
  <si>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</si>
  <si>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</si>
  <si>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</si>
  <si>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</si>
  <si>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</si>
  <si>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</si>
  <si>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</si>
  <si>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</si>
  <si>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</si>
  <si>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</si>
  <si>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</si>
  <si>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</si>
  <si>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</si>
  <si>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</si>
  <si>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</si>
  <si>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</si>
  <si>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</si>
  <si>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</si>
  <si>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</si>
  <si>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</si>
  <si>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</si>
  <si>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</si>
  <si>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</si>
  <si>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</si>
  <si>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</si>
  <si>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</si>
  <si>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</si>
  <si>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</si>
  <si>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</si>
  <si>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</si>
  <si>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</si>
  <si>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</si>
  <si>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</si>
  <si>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</si>
  <si>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</si>
  <si>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</si>
  <si>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</si>
  <si>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</si>
  <si>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</si>
  <si>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</si>
  <si>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</si>
  <si>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</si>
  <si>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</si>
  <si>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</si>
  <si>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</si>
  <si>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</si>
  <si>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</si>
  <si>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</si>
  <si>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</si>
  <si>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</si>
  <si>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</si>
  <si>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</si>
  <si>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</si>
  <si>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</si>
  <si>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</si>
  <si>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</si>
  <si>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</si>
  <si>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</si>
  <si>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</si>
  <si>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</si>
  <si>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</si>
  <si>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</si>
  <si>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</si>
  <si>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</si>
  <si>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</si>
  <si>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</si>
  <si>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</si>
  <si>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</si>
  <si>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</si>
  <si>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</si>
  <si>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</si>
  <si>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</si>
  <si>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</si>
  <si>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</si>
  <si>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</si>
  <si>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</si>
  <si>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</si>
  <si>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</si>
  <si>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</si>
  <si>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</si>
  <si>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</si>
  <si>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</si>
  <si>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</si>
  <si>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</si>
  <si>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</si>
  <si>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</si>
  <si>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</si>
  <si>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</si>
  <si>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</si>
  <si>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</si>
  <si>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</si>
  <si>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</si>
  <si>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</si>
  <si>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</si>
  <si>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</si>
  <si>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</si>
  <si>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</si>
  <si>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</si>
  <si>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</si>
  <si>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</si>
  <si>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</si>
  <si>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</si>
  <si>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</si>
  <si>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</si>
  <si>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</si>
  <si>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</si>
  <si>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</si>
  <si>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</si>
  <si>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</si>
  <si>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</si>
  <si>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</si>
  <si>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</si>
  <si>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</si>
  <si>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</si>
  <si>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</si>
  <si>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</si>
  <si>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</si>
  <si>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</si>
  <si>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</si>
  <si>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</si>
  <si>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</si>
  <si>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</si>
  <si>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</si>
  <si>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</si>
  <si>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</si>
  <si>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</si>
  <si>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</si>
  <si>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</si>
  <si>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</si>
  <si>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</si>
  <si>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</si>
  <si>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</si>
  <si>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</si>
  <si>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</si>
  <si>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</si>
  <si>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</si>
  <si>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</si>
  <si>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</si>
  <si>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</si>
  <si>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</si>
  <si>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</si>
  <si>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</si>
  <si>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</si>
  <si>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</si>
  <si>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</si>
  <si>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</si>
  <si>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</si>
  <si>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</si>
  <si>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</si>
  <si>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</si>
  <si>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</si>
  <si>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</si>
  <si>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</si>
  <si>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</si>
  <si>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</si>
  <si>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</si>
  <si>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</si>
  <si>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</si>
  <si>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</si>
  <si>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</si>
  <si>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</si>
  <si>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</si>
  <si>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</si>
  <si>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</si>
  <si>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</si>
  <si>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</si>
  <si>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</si>
  <si>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</si>
  <si>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</si>
  <si>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</si>
  <si>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</si>
  <si>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</si>
  <si>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</si>
  <si>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</si>
  <si>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</si>
  <si>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</si>
  <si>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</si>
  <si>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</si>
  <si>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</si>
  <si>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</si>
  <si>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</si>
  <si>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</si>
  <si>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</si>
  <si>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</si>
  <si>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</si>
  <si>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</si>
  <si>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</si>
  <si>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</si>
  <si>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</si>
  <si>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</si>
  <si>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</si>
  <si>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</si>
  <si>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</si>
  <si>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</si>
  <si>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</si>
  <si>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</si>
  <si>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</si>
  <si>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</si>
  <si>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</si>
  <si>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</si>
  <si>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</si>
  <si>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</si>
  <si>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</si>
  <si>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</si>
  <si>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</si>
  <si>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</si>
  <si>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</si>
  <si>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</si>
  <si>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</si>
  <si>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</si>
  <si>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</si>
  <si>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</si>
  <si>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</si>
  <si>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</si>
  <si>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</si>
  <si>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</si>
  <si>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</si>
  <si>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</si>
  <si>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</si>
  <si>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</si>
  <si>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</si>
  <si>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</si>
  <si>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</si>
  <si>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</si>
  <si>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</si>
  <si>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</si>
  <si>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</si>
  <si>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</si>
  <si>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</si>
  <si>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</si>
  <si>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</si>
  <si>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</si>
  <si>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</si>
  <si>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</si>
  <si>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</si>
  <si>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</si>
  <si>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</si>
  <si>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</si>
  <si>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</si>
  <si>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</si>
  <si>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</si>
  <si>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</si>
  <si>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</si>
  <si>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</si>
  <si>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</si>
  <si>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</si>
  <si>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</si>
  <si>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</si>
  <si>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</si>
  <si>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</si>
  <si>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</si>
  <si>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</si>
  <si>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</si>
  <si>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</si>
  <si>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</si>
  <si>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</si>
  <si>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</si>
  <si>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</si>
  <si>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</si>
  <si>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</si>
  <si>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</si>
  <si>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</si>
  <si>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</si>
  <si>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</si>
  <si>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</si>
  <si>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</si>
  <si>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</si>
  <si>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</si>
  <si>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</si>
  <si>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</si>
  <si>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</si>
  <si>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</si>
  <si>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</si>
  <si>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</si>
  <si>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</si>
  <si>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</si>
  <si>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</si>
  <si>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</si>
  <si>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</si>
  <si>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</si>
  <si>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</si>
  <si>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</si>
  <si>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</si>
  <si>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</si>
  <si>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</si>
  <si>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</si>
  <si>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</si>
  <si>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</si>
  <si>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</si>
  <si>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</si>
  <si>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</si>
  <si>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</si>
  <si>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</si>
  <si>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</si>
  <si>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</si>
  <si>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</si>
  <si>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</si>
  <si>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</si>
  <si>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</si>
  <si>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</si>
  <si>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</si>
  <si>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</si>
  <si>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</si>
  <si>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</si>
  <si>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</si>
  <si>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</si>
  <si>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</si>
  <si>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</si>
  <si>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</si>
  <si>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</si>
  <si>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</si>
  <si>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</si>
  <si>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</si>
  <si>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</si>
  <si>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</si>
  <si>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</si>
  <si>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</si>
  <si>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</si>
  <si>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</si>
  <si>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</si>
  <si>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</si>
  <si>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</si>
  <si>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</si>
  <si>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</si>
  <si>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</si>
  <si>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</si>
  <si>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</si>
  <si>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</si>
  <si>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</si>
  <si>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</si>
  <si>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</si>
  <si>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</si>
  <si>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</si>
  <si>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</si>
  <si>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</si>
  <si>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</si>
  <si>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</si>
  <si>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</si>
  <si>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</si>
  <si>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</si>
  <si>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</si>
  <si>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</si>
  <si>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</si>
  <si>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</si>
  <si>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</si>
  <si>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</si>
  <si>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</si>
  <si>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</si>
  <si>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</si>
  <si>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</si>
  <si>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</si>
  <si>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</si>
  <si>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</si>
  <si>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</si>
  <si>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</si>
  <si>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</si>
  <si>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</si>
  <si>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</si>
  <si>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</si>
  <si>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</si>
  <si>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</si>
  <si>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</si>
  <si>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</si>
  <si>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</si>
  <si>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</si>
  <si>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</si>
  <si>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</si>
  <si>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</si>
  <si>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</si>
  <si>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</si>
  <si>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</si>
  <si>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</si>
  <si>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</si>
  <si>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</si>
  <si>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</si>
  <si>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</si>
  <si>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</si>
  <si>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</si>
  <si>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</si>
  <si>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</si>
  <si>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</si>
  <si>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</si>
  <si>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</si>
  <si>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</si>
  <si>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</si>
  <si>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</si>
  <si>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</si>
  <si>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</si>
  <si>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</si>
  <si>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</si>
  <si>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</si>
  <si>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</si>
  <si>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</si>
  <si>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</si>
  <si>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</si>
  <si>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</si>
  <si>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</si>
  <si>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</si>
  <si>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</si>
  <si>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</si>
  <si>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</si>
  <si>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</si>
  <si>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</si>
  <si>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</si>
  <si>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</si>
  <si>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</si>
  <si>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</si>
  <si>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</si>
  <si>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</si>
  <si>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</si>
  <si>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</si>
  <si>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</si>
  <si>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</si>
  <si>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</si>
  <si>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</si>
  <si>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</si>
  <si>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</si>
  <si>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</si>
  <si>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</si>
  <si>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</si>
  <si>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</si>
  <si>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</si>
  <si>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</si>
  <si>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</si>
  <si>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</si>
  <si>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</si>
  <si>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</si>
  <si>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</si>
  <si>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</si>
  <si>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</si>
  <si>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</si>
  <si>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</si>
  <si>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</si>
  <si>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</si>
  <si>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</si>
  <si>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</si>
  <si>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</si>
  <si>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</si>
  <si>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</si>
  <si>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</si>
  <si>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</si>
  <si>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</si>
  <si>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</si>
  <si>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</si>
  <si>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</si>
  <si>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</si>
  <si>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</si>
  <si>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</si>
  <si>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</si>
  <si>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</si>
  <si>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</si>
  <si>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</si>
  <si>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</si>
  <si>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</si>
  <si>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</si>
  <si>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</si>
  <si>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</si>
  <si>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</si>
  <si>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</si>
  <si>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</si>
  <si>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</si>
  <si>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</si>
  <si>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</si>
  <si>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</si>
  <si>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</si>
  <si>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</si>
  <si>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</si>
  <si>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</si>
  <si>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</si>
  <si>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</si>
  <si>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</si>
  <si>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</si>
  <si>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</si>
  <si>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</si>
  <si>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</si>
  <si>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</si>
  <si>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</si>
  <si>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</si>
  <si>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</si>
  <si>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</si>
  <si>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</si>
  <si>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</si>
  <si>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</si>
  <si>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</si>
  <si>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</si>
  <si>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</si>
  <si>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</si>
  <si>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</si>
  <si>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</si>
  <si>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</si>
  <si>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</si>
  <si>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</si>
  <si>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</si>
  <si>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</si>
  <si>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</si>
  <si>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</si>
  <si>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</si>
  <si>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</si>
  <si>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</si>
  <si>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</si>
  <si>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</si>
  <si>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</si>
  <si>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</si>
  <si>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</si>
  <si>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</si>
  <si>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</si>
  <si>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</si>
  <si>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</si>
  <si>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</si>
  <si>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</si>
  <si>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</si>
  <si>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</si>
  <si>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</si>
  <si>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</si>
  <si>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</si>
  <si>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</si>
  <si>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</si>
  <si>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</si>
  <si>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</si>
  <si>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</si>
  <si>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</si>
  <si>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</si>
  <si>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</si>
  <si>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</si>
  <si>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</si>
  <si>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</si>
  <si>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</si>
  <si>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</si>
  <si>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</si>
  <si>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</si>
  <si>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</si>
  <si>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</si>
  <si>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</si>
  <si>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</si>
  <si>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</si>
  <si>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</si>
  <si>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</si>
  <si>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</si>
  <si>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</si>
  <si>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</si>
  <si>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</si>
  <si>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</si>
  <si>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</si>
  <si>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</si>
  <si>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</si>
  <si>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</si>
  <si>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</si>
  <si>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</si>
  <si>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</si>
  <si>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</si>
  <si>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</si>
  <si>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</si>
  <si>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</si>
  <si>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</si>
  <si>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</si>
  <si>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</si>
  <si>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</si>
  <si>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</si>
  <si>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</si>
  <si>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</si>
  <si>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</si>
  <si>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</si>
  <si>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</si>
  <si>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</si>
  <si>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</si>
  <si>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</si>
  <si>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</si>
  <si>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</si>
  <si>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</si>
  <si>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</si>
  <si>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</si>
  <si>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</si>
  <si>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</si>
  <si>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</si>
  <si>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</si>
  <si>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</si>
  <si>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</si>
  <si>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</si>
  <si>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</si>
  <si>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</si>
  <si>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</si>
  <si>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</si>
  <si>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</si>
  <si>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</si>
  <si>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</si>
  <si>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</si>
  <si>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</si>
  <si>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</si>
  <si>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</si>
  <si>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</si>
  <si>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</si>
  <si>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</si>
  <si>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</si>
  <si>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</si>
  <si>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</si>
  <si>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</si>
  <si>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</si>
  <si>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</si>
  <si>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</si>
  <si>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</si>
  <si>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</si>
  <si>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</si>
  <si>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</si>
  <si>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</si>
  <si>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</si>
  <si>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</si>
  <si>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</si>
  <si>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</si>
  <si>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</si>
  <si>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</si>
  <si>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</si>
  <si>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</si>
  <si>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</si>
  <si>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</si>
  <si>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</si>
  <si>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</si>
  <si>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</si>
  <si>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</si>
  <si>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</si>
  <si>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</si>
  <si>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</si>
  <si>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</si>
  <si>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</si>
  <si>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</si>
  <si>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</si>
  <si>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</si>
  <si>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</si>
  <si>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</si>
  <si>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</si>
  <si>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</si>
  <si>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</si>
  <si>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</si>
  <si>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</si>
  <si>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</si>
  <si>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</si>
  <si>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</si>
  <si>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</si>
  <si>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</si>
  <si>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</si>
  <si>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</si>
  <si>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</si>
  <si>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</si>
  <si>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</si>
  <si>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</si>
  <si>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</si>
  <si>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</si>
  <si>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</si>
  <si>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</si>
  <si>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</si>
  <si>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</si>
  <si>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</si>
  <si>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</si>
  <si>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</si>
  <si>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</si>
  <si>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</si>
  <si>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</si>
  <si>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</si>
  <si>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</si>
  <si>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</si>
  <si>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</si>
  <si>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</si>
  <si>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</si>
  <si>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</si>
  <si>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</si>
  <si>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</si>
  <si>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</si>
  <si>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</si>
  <si>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</si>
  <si>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</si>
  <si>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</si>
  <si>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</si>
  <si>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</si>
  <si>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</si>
  <si>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</si>
  <si>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</si>
  <si>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</si>
  <si>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</si>
  <si>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</si>
  <si>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</si>
  <si>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</si>
  <si>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</si>
  <si>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</si>
  <si>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</si>
  <si>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</si>
  <si>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</si>
  <si>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</si>
  <si>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</si>
  <si>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</si>
  <si>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</si>
  <si>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</si>
  <si>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</si>
  <si>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</si>
  <si>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</si>
  <si>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</si>
  <si>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</si>
  <si>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</si>
  <si>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</si>
  <si>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</si>
  <si>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</si>
  <si>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</si>
  <si>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</si>
  <si>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</si>
  <si>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</si>
  <si>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</si>
  <si>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</si>
  <si>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</si>
  <si>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</si>
  <si>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</si>
  <si>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</si>
  <si>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</si>
  <si>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</si>
  <si>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</si>
  <si>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</si>
  <si>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</si>
  <si>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</si>
  <si>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</si>
  <si>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</si>
  <si>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</si>
  <si>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</si>
  <si>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</si>
  <si>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</si>
  <si>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</si>
  <si>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</si>
  <si>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</si>
  <si>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</si>
  <si>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</si>
  <si>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</si>
  <si>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</si>
  <si>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</si>
  <si>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</si>
  <si>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</si>
  <si>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</si>
  <si>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</si>
  <si>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</si>
  <si>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</si>
  <si>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</si>
  <si>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</si>
  <si>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</si>
  <si>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</si>
  <si>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</si>
  <si>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</si>
  <si>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</si>
  <si>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</si>
  <si>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</si>
  <si>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</si>
  <si>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</si>
  <si>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</si>
  <si>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</si>
  <si>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</si>
  <si>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</si>
  <si>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</si>
  <si>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</si>
  <si>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</si>
  <si>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</si>
  <si>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</si>
  <si>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</si>
  <si>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</si>
  <si>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</si>
  <si>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</si>
  <si>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</si>
  <si>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</si>
  <si>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</si>
  <si>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</si>
  <si>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</si>
  <si>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</si>
  <si>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</si>
  <si>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</si>
  <si>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</si>
  <si>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</si>
  <si>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</si>
  <si>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</si>
  <si>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</si>
  <si>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</si>
  <si>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</si>
  <si>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</si>
  <si>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</si>
  <si>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</si>
  <si>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</si>
  <si>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</si>
  <si>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</si>
  <si>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</si>
  <si>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</si>
  <si>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</si>
  <si>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</si>
  <si>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</si>
  <si>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</si>
  <si>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</si>
  <si>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</si>
  <si>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</si>
  <si>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</si>
  <si>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</si>
  <si>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</si>
  <si>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</si>
  <si>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</si>
  <si>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</si>
  <si>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</si>
  <si>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</si>
  <si>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</si>
  <si>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</si>
  <si>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</si>
  <si>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</si>
  <si>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</si>
  <si>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</si>
  <si>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</si>
  <si>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</si>
  <si>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</si>
  <si>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</si>
  <si>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</si>
  <si>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</si>
  <si>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</si>
  <si>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</si>
  <si>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</si>
  <si>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</si>
  <si>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</si>
  <si>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</si>
  <si>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</si>
  <si>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</si>
  <si>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</si>
  <si>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</si>
  <si>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</si>
  <si>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</si>
  <si>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</si>
  <si>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</si>
  <si>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</si>
  <si>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</si>
  <si>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</si>
  <si>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</si>
  <si>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</si>
  <si>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</si>
  <si>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</si>
  <si>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</si>
  <si>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</si>
  <si>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</si>
  <si>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</si>
  <si>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</si>
  <si>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</si>
  <si>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</si>
  <si>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</si>
  <si>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</si>
  <si>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</si>
  <si>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</si>
  <si>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</si>
  <si>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</si>
  <si>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</si>
  <si>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</si>
  <si>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</si>
  <si>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</si>
  <si>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</si>
  <si>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</si>
  <si>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</si>
  <si>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</si>
  <si>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</si>
  <si>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</si>
  <si>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</si>
  <si>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</si>
  <si>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</si>
  <si>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</si>
  <si>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</si>
  <si>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</si>
  <si>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</si>
  <si>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</si>
  <si>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</si>
  <si>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</si>
  <si>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</si>
  <si>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</si>
  <si>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</si>
  <si>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</si>
  <si>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</si>
  <si>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</si>
  <si>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</si>
  <si>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</si>
  <si>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</si>
  <si>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</si>
  <si>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</si>
  <si>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</si>
  <si>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</si>
  <si>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</si>
  <si>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</si>
  <si>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</si>
  <si>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</si>
  <si>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</si>
  <si>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</si>
  <si>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</si>
  <si>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</si>
  <si>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</si>
  <si>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</si>
  <si>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</si>
  <si>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</si>
  <si>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</si>
  <si>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</si>
  <si>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</si>
  <si>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</si>
  <si>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</si>
  <si>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</si>
  <si>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</si>
  <si>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</si>
  <si>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</si>
  <si>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</si>
  <si>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</si>
  <si>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</si>
  <si>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</si>
  <si>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</si>
  <si>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</si>
  <si>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</si>
  <si>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</si>
  <si>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</si>
  <si>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</si>
  <si>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</si>
  <si>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</si>
  <si>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</si>
  <si>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</si>
  <si>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</si>
  <si>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</si>
  <si>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</si>
  <si>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</si>
  <si>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</si>
  <si>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</si>
  <si>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</si>
  <si>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</si>
  <si>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</si>
  <si>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</si>
  <si>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</si>
  <si>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</si>
  <si>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</si>
  <si>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</si>
  <si>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</si>
  <si>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</si>
  <si>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</si>
  <si>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</si>
  <si>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</si>
  <si>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</si>
  <si>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</si>
  <si>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</si>
  <si>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</si>
  <si>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</si>
  <si>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</si>
  <si>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</si>
  <si>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</si>
  <si>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</si>
  <si>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</si>
  <si>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</si>
  <si>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</si>
  <si>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</si>
  <si>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</si>
  <si>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</si>
  <si>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</si>
  <si>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</si>
  <si>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</si>
  <si>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</si>
  <si>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</si>
  <si>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</si>
  <si>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</si>
  <si>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</si>
  <si>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</si>
  <si>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</si>
  <si>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</si>
  <si>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</si>
  <si>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</si>
  <si>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</si>
  <si>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</si>
  <si>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</si>
  <si>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</si>
  <si>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</si>
  <si>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</si>
  <si>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</si>
  <si>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</si>
  <si>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</si>
  <si>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</si>
  <si>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</si>
  <si>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</si>
  <si>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</si>
  <si>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</si>
  <si>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</si>
  <si>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</si>
  <si>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</si>
  <si>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</si>
  <si>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</si>
  <si>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</si>
  <si>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</si>
  <si>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</si>
  <si>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</si>
  <si>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</si>
  <si>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</si>
  <si>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</si>
  <si>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</si>
  <si>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</si>
  <si>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</si>
  <si>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</si>
  <si>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</si>
  <si>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</si>
  <si>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</si>
  <si>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</si>
  <si>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</si>
  <si>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</si>
  <si>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</si>
  <si>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</si>
  <si>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</si>
  <si>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</si>
  <si>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</si>
  <si>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</si>
  <si>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</si>
  <si>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</si>
  <si>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</si>
  <si>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</si>
  <si>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</si>
  <si>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</si>
  <si>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</si>
  <si>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</si>
  <si>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</si>
  <si>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</si>
  <si>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</si>
  <si>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</si>
  <si>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</si>
  <si>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</si>
  <si>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</si>
  <si>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</si>
  <si>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</si>
  <si>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</si>
  <si>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</si>
  <si>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</si>
  <si>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</si>
  <si>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</si>
  <si>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</si>
  <si>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</si>
  <si>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</si>
  <si>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</si>
  <si>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</si>
  <si>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</si>
  <si>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</si>
  <si>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</si>
  <si>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</si>
  <si>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</si>
  <si>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</si>
  <si>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</si>
  <si>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</si>
  <si>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</si>
  <si>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</si>
  <si>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</si>
  <si>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</si>
  <si>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</si>
  <si>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</si>
  <si>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</si>
  <si>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</si>
  <si>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</si>
  <si>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</si>
  <si>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</si>
  <si>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</si>
  <si>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</si>
  <si>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</si>
  <si>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</si>
  <si>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</si>
  <si>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</si>
  <si>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</si>
  <si>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</si>
  <si>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</si>
  <si>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</si>
  <si>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</si>
  <si>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</si>
  <si>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</si>
  <si>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</si>
  <si>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</si>
  <si>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</si>
  <si>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</si>
  <si>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</si>
  <si>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</si>
  <si>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</si>
  <si>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</si>
  <si>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</si>
  <si>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</si>
  <si>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</si>
  <si>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</si>
  <si>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</si>
  <si>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</si>
  <si>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</si>
  <si>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</si>
  <si>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</si>
  <si>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</si>
  <si>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</si>
  <si>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</si>
  <si>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</si>
  <si>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</si>
  <si>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</si>
  <si>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</si>
  <si>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</si>
  <si>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</si>
  <si>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</si>
  <si>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</si>
  <si>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</si>
  <si>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</si>
  <si>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</si>
  <si>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</si>
  <si>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</si>
  <si>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</si>
  <si>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</si>
  <si>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</si>
  <si>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</si>
  <si>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</si>
  <si>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</si>
  <si>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</si>
  <si>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</si>
  <si>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</si>
  <si>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</si>
  <si>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</si>
  <si>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</si>
  <si>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</si>
  <si>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</si>
  <si>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</si>
  <si>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</si>
  <si>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</si>
  <si>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</si>
  <si>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</si>
  <si>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</si>
  <si>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</si>
  <si>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</si>
  <si>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</si>
  <si>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</si>
  <si>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</si>
  <si>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</si>
  <si>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</si>
  <si>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</si>
  <si>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</si>
  <si>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</si>
  <si>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</si>
  <si>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</si>
  <si>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</si>
  <si>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</si>
  <si>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</si>
  <si>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</si>
  <si>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</si>
  <si>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</si>
  <si>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</si>
  <si>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</si>
  <si>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</si>
  <si>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</si>
  <si>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</si>
  <si>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</si>
  <si>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</si>
  <si>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</si>
  <si>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</si>
  <si>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</si>
  <si>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</si>
  <si>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</si>
  <si>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</si>
  <si>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</si>
  <si>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</si>
  <si>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</si>
  <si>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</si>
  <si>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</si>
  <si>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</si>
  <si>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</si>
  <si>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</si>
  <si>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</si>
  <si>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</si>
  <si>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</si>
  <si>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</si>
  <si>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</si>
  <si>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</si>
  <si>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</si>
  <si>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</si>
  <si>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</si>
  <si>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</si>
  <si>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</si>
  <si>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</si>
  <si>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</si>
  <si>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</si>
  <si>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</si>
  <si>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</si>
  <si>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</si>
  <si>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</si>
  <si>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</si>
  <si>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</si>
  <si>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</si>
  <si>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</si>
  <si>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</si>
  <si>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</si>
  <si>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</si>
  <si>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</si>
  <si>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</si>
  <si>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</si>
  <si>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</si>
  <si>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</si>
  <si>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</si>
  <si>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</si>
  <si>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</si>
  <si>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</si>
  <si>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</si>
  <si>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</si>
  <si>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</si>
  <si>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</si>
  <si>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</si>
  <si>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</si>
  <si>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</si>
  <si>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</si>
  <si>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</si>
  <si>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</si>
  <si>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</si>
  <si>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</si>
  <si>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</si>
  <si>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</si>
  <si>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</si>
  <si>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</si>
  <si>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</si>
  <si>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</si>
  <si>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</si>
  <si>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</si>
  <si>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</si>
  <si>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</si>
  <si>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</si>
  <si>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</si>
  <si>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</si>
  <si>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</si>
  <si>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</si>
  <si>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</si>
  <si>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</si>
  <si>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</si>
  <si>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</si>
  <si>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</si>
  <si>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</si>
  <si>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</si>
  <si>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</si>
  <si>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</si>
  <si>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</si>
  <si>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</si>
  <si>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</si>
  <si>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</si>
  <si>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</si>
  <si>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</si>
  <si>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</si>
  <si>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</si>
  <si>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</si>
  <si>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</si>
  <si>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</si>
  <si>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</si>
  <si>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</si>
  <si>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</si>
  <si>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</si>
  <si>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</si>
  <si>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</si>
  <si>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</si>
  <si>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</si>
  <si>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</si>
  <si>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</si>
  <si>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</si>
  <si>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</si>
  <si>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</si>
  <si>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</si>
  <si>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</si>
  <si>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</si>
  <si>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</si>
  <si>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</si>
  <si>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</si>
  <si>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</si>
  <si>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</si>
  <si>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</si>
  <si>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</si>
  <si>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</si>
  <si>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</si>
  <si>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</si>
  <si>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</si>
  <si>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</si>
  <si>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</si>
  <si>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</si>
  <si>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</si>
  <si>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</si>
  <si>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</si>
  <si>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</si>
  <si>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</si>
  <si>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</si>
  <si>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</si>
  <si>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</si>
  <si>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</si>
  <si>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</si>
  <si>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</si>
  <si>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</si>
  <si>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</si>
  <si>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</si>
  <si>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</si>
  <si>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</si>
  <si>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</si>
  <si>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</si>
  <si>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</si>
  <si>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</si>
  <si>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</si>
  <si>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</si>
  <si>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</si>
  <si>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</si>
  <si>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</si>
  <si>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</si>
  <si>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</si>
  <si>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</si>
  <si>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</si>
  <si>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</si>
  <si>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</si>
  <si>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</si>
  <si>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</si>
  <si>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</si>
  <si>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</si>
  <si>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</si>
  <si>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</si>
  <si>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</si>
  <si>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</si>
  <si>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</si>
  <si>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</si>
  <si>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</si>
  <si>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</si>
  <si>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</si>
  <si>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</si>
  <si>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</si>
  <si>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</si>
  <si>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</si>
  <si>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</si>
  <si>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</si>
  <si>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</si>
  <si>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</si>
  <si>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</si>
  <si>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</si>
  <si>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</si>
  <si>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</si>
  <si>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</si>
  <si>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</si>
  <si>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</si>
  <si>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</si>
  <si>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</si>
  <si>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</si>
  <si>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</si>
  <si>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</si>
  <si>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</si>
  <si>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</si>
  <si>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</si>
  <si>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</si>
  <si>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</si>
  <si>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</si>
  <si>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</si>
  <si>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</si>
  <si>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</si>
  <si>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</si>
  <si>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</si>
  <si>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</si>
  <si>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</si>
  <si>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</si>
  <si>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</si>
  <si>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</si>
  <si>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</si>
  <si>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</si>
  <si>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</si>
  <si>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</si>
  <si>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</si>
  <si>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</si>
  <si>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</si>
  <si>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</si>
  <si>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</si>
  <si>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</si>
  <si>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</si>
  <si>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</si>
  <si>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</si>
  <si>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</si>
  <si>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</si>
  <si>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</si>
  <si>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</si>
  <si>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</si>
  <si>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</si>
  <si>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</si>
  <si>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</si>
  <si>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</si>
  <si>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</si>
  <si>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</si>
  <si>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</si>
  <si>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</si>
  <si>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</si>
  <si>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</si>
  <si>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</si>
  <si>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</si>
  <si>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</si>
  <si>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</si>
  <si>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</si>
  <si>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</si>
  <si>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</si>
  <si>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</si>
  <si>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</si>
  <si>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</si>
  <si>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</si>
  <si>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</si>
  <si>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</si>
  <si>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</si>
  <si>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</si>
  <si>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</si>
  <si>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</si>
  <si>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</si>
  <si>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</si>
  <si>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</si>
  <si>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</si>
  <si>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</si>
  <si>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</si>
  <si>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</si>
  <si>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</si>
  <si>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</si>
  <si>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</si>
  <si>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</si>
  <si>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</si>
  <si>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</si>
  <si>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</si>
  <si>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</si>
  <si>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</si>
  <si>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</si>
  <si>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</si>
  <si>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</si>
  <si>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</si>
  <si>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</si>
  <si>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</si>
  <si>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</si>
  <si>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</si>
  <si>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</si>
  <si>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</si>
  <si>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</si>
  <si>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</si>
  <si>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</si>
  <si>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</si>
  <si>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</si>
  <si>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</si>
  <si>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</si>
  <si>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</si>
  <si>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</si>
  <si>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</si>
  <si>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</si>
  <si>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</si>
  <si>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</si>
  <si>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</si>
  <si>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</si>
  <si>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</si>
  <si>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</si>
  <si>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</si>
  <si>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</si>
  <si>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</si>
  <si>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</si>
  <si>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</si>
  <si>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</si>
  <si>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</si>
  <si>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</si>
  <si>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</si>
  <si>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</si>
  <si>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</si>
  <si>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</si>
  <si>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</si>
  <si>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</si>
  <si>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</si>
  <si>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</si>
  <si>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</si>
  <si>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</si>
  <si>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</si>
  <si>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</si>
  <si>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</si>
  <si>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</si>
  <si>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</si>
  <si>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</si>
  <si>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</si>
  <si>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</si>
  <si>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</si>
  <si>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</si>
  <si>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</si>
  <si>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</si>
  <si>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</si>
  <si>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</si>
  <si>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</si>
  <si>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</si>
  <si>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</si>
  <si>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</si>
  <si>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</si>
  <si>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</si>
  <si>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</si>
  <si>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</si>
  <si>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</si>
  <si>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</si>
  <si>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</si>
  <si>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</si>
  <si>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</si>
  <si>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</si>
  <si>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</si>
  <si>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</si>
  <si>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</si>
  <si>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</si>
  <si>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</si>
  <si>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</si>
  <si>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</si>
  <si>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</si>
  <si>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</si>
  <si>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</si>
  <si>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</si>
  <si>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</si>
  <si>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</si>
  <si>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</si>
  <si>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</si>
  <si>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</si>
  <si>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</si>
  <si>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</si>
  <si>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</si>
  <si>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</si>
  <si>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</si>
  <si>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</si>
  <si>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</si>
  <si>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</si>
  <si>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</si>
  <si>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</si>
  <si>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</si>
  <si>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</si>
  <si>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</si>
  <si>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</si>
  <si>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</si>
  <si>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</si>
  <si>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</si>
  <si>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</si>
  <si>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</si>
  <si>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</si>
  <si>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</si>
  <si>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</si>
  <si>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</si>
  <si>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</si>
  <si>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</si>
  <si>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</si>
  <si>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</si>
  <si>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</si>
  <si>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</si>
  <si>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</si>
  <si>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</si>
  <si>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</si>
  <si>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</si>
  <si>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</si>
  <si>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</si>
  <si>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</si>
  <si>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</si>
  <si>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</si>
  <si>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</si>
  <si>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</si>
  <si>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</si>
  <si>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</si>
  <si>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</si>
  <si>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</si>
  <si>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</si>
  <si>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</si>
  <si>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</si>
  <si>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</si>
  <si>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</si>
  <si>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</si>
  <si>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</si>
  <si>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</si>
  <si>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</si>
  <si>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</si>
  <si>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</si>
  <si>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</si>
  <si>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</si>
  <si>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</si>
  <si>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</si>
  <si>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</si>
  <si>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</si>
  <si>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</si>
  <si>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</si>
  <si>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</si>
  <si>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</si>
  <si>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</si>
  <si>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</si>
  <si>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</si>
  <si>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</si>
  <si>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</si>
  <si>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</si>
  <si>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</si>
  <si>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</si>
  <si>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</si>
  <si>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</si>
  <si>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</si>
  <si>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</si>
  <si>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</si>
  <si>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</si>
  <si>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</si>
  <si>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</si>
  <si>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</si>
  <si>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</si>
  <si>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</si>
  <si>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</si>
  <si>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</si>
  <si>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</si>
  <si>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</si>
  <si>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</si>
  <si>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</si>
  <si>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</si>
  <si>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</si>
  <si>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</si>
  <si>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</si>
  <si>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</si>
  <si>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</si>
  <si>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</si>
  <si>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</si>
  <si>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</si>
  <si>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</si>
  <si>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</si>
  <si>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</si>
  <si>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</si>
  <si>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</si>
  <si>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</si>
  <si>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</si>
  <si>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</si>
  <si>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</si>
  <si>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</si>
  <si>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</si>
  <si>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</si>
  <si>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</si>
  <si>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</si>
  <si>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</si>
  <si>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</si>
  <si>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</si>
  <si>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</si>
  <si>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</si>
  <si>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</si>
  <si>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</si>
  <si>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</si>
  <si>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</si>
  <si>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</si>
  <si>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</si>
  <si>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</si>
  <si>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</si>
  <si>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</si>
  <si>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</si>
  <si>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</si>
  <si>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</si>
  <si>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</si>
  <si>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</si>
  <si>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</si>
  <si>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</si>
  <si>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</si>
  <si>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</si>
  <si>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</si>
  <si>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</si>
  <si>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</si>
  <si>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</si>
  <si>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</si>
  <si>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</si>
  <si>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</si>
  <si>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</si>
  <si>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</si>
  <si>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</si>
  <si>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</si>
  <si>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</si>
  <si>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</si>
  <si>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</si>
  <si>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</si>
  <si>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</si>
  <si>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</si>
  <si>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</si>
  <si>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</si>
  <si>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</si>
  <si>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</si>
  <si>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</si>
  <si>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</si>
  <si>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</si>
  <si>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</si>
  <si>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</si>
  <si>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</si>
  <si>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</si>
  <si>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</si>
  <si>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</si>
  <si>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</si>
  <si>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</si>
  <si>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</si>
  <si>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</si>
  <si>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</si>
  <si>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</si>
  <si>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</si>
  <si>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</si>
  <si>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</si>
  <si>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</si>
  <si>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</si>
  <si>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</si>
  <si>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</si>
  <si>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</si>
  <si>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</si>
  <si>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</si>
  <si>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</si>
  <si>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</si>
  <si>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</si>
  <si>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</si>
  <si>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</si>
  <si>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</si>
  <si>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</si>
  <si>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</si>
  <si>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</si>
  <si>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</si>
  <si>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</si>
  <si>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</si>
  <si>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</si>
  <si>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</si>
  <si>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</si>
  <si>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</si>
  <si>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</si>
  <si>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</si>
  <si>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</si>
  <si>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</si>
  <si>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</si>
  <si>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</si>
  <si>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</si>
  <si>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</si>
  <si>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</si>
  <si>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</si>
  <si>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</si>
  <si>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</si>
  <si>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</si>
  <si>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</si>
  <si>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</si>
  <si>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</si>
  <si>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</si>
  <si>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</si>
  <si>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</si>
  <si>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</si>
  <si>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</si>
  <si>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</si>
  <si>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</si>
  <si>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</si>
  <si>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</si>
  <si>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</si>
  <si>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</si>
  <si>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</si>
  <si>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</si>
  <si>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</si>
  <si>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</si>
  <si>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</si>
  <si>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</si>
  <si>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</si>
  <si>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</si>
  <si>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</si>
  <si>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</si>
  <si>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</si>
  <si>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</si>
  <si>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</si>
  <si>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</si>
  <si>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</si>
  <si>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</si>
  <si>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</si>
  <si>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</si>
  <si>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</si>
  <si>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</si>
  <si>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</si>
  <si>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</si>
  <si>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</si>
  <si>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</si>
  <si>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</si>
  <si>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</si>
  <si>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</si>
  <si>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</si>
  <si>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</si>
  <si>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</si>
  <si>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</si>
  <si>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</si>
  <si>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</si>
  <si>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</si>
  <si>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</si>
  <si>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</si>
  <si>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</si>
  <si>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</si>
  <si>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</si>
  <si>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</si>
  <si>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</si>
  <si>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</si>
  <si>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</si>
  <si>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</si>
  <si>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</si>
  <si>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</si>
  <si>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</si>
  <si>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</si>
  <si>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</si>
  <si>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</si>
  <si>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</si>
  <si>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</si>
  <si>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</si>
  <si>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</si>
  <si>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</si>
  <si>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</si>
  <si>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</si>
  <si>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</si>
  <si>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</si>
  <si>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</si>
  <si>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</si>
  <si>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</si>
  <si>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</si>
  <si>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</si>
  <si>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</si>
  <si>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</si>
  <si>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</si>
  <si>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</si>
  <si>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</si>
  <si>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</si>
  <si>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</si>
  <si>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</si>
  <si>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</si>
  <si>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</si>
  <si>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</si>
  <si>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</si>
  <si>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</si>
  <si>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</si>
  <si>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</si>
  <si>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</si>
  <si>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</si>
  <si>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</si>
  <si>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</si>
  <si>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</si>
  <si>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</si>
  <si>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</si>
  <si>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</si>
  <si>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</si>
  <si>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</si>
  <si>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</si>
  <si>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</si>
  <si>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</si>
  <si>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</si>
  <si>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</si>
  <si>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</si>
  <si>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</si>
  <si>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</si>
  <si>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</si>
  <si>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</si>
  <si>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</si>
  <si>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</si>
  <si>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</si>
  <si>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</si>
  <si>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</si>
  <si>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</si>
  <si>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</si>
  <si>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</si>
  <si>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</si>
  <si>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</si>
  <si>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</si>
  <si>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</si>
  <si>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</si>
  <si>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</si>
  <si>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</si>
  <si>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</si>
  <si>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</si>
  <si>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</si>
  <si>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</si>
  <si>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</si>
  <si>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</si>
  <si>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</si>
  <si>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</si>
  <si>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</si>
  <si>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</si>
  <si>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</si>
  <si>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</si>
  <si>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</si>
  <si>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</si>
  <si>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</si>
  <si>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</si>
  <si>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</si>
  <si>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</si>
  <si>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</si>
  <si>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</si>
  <si>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</si>
  <si>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</si>
  <si>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</si>
  <si>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</si>
  <si>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</si>
  <si>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</si>
  <si>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</si>
  <si>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</si>
  <si>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</si>
  <si>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</si>
  <si>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</si>
  <si>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</si>
  <si>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</si>
  <si>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</si>
  <si>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</si>
  <si>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</si>
  <si>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</si>
  <si>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</si>
  <si>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</si>
  <si>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</si>
  <si>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</si>
  <si>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</si>
  <si>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</si>
  <si>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</si>
  <si>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</si>
  <si>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</si>
  <si>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</si>
  <si>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</si>
  <si>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</si>
  <si>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</si>
  <si>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</si>
  <si>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</si>
  <si>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</si>
  <si>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</si>
  <si>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</si>
  <si>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</si>
  <si>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</si>
  <si>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</si>
  <si>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</si>
  <si>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</si>
  <si>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</si>
  <si>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</si>
  <si>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</si>
  <si>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</si>
  <si>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</si>
  <si>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</si>
  <si>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</si>
  <si>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</si>
  <si>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</si>
  <si>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</si>
  <si>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</si>
  <si>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</si>
  <si>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</si>
  <si>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</si>
  <si>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</si>
  <si>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</si>
  <si>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</si>
  <si>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</si>
  <si>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</si>
  <si>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</si>
  <si>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</si>
  <si>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</si>
  <si>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</si>
  <si>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</si>
  <si>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</si>
  <si>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</si>
  <si>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</si>
  <si>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</si>
  <si>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</si>
  <si>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</si>
  <si>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</si>
  <si>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</si>
  <si>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</si>
  <si>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</si>
  <si>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</si>
  <si>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</si>
  <si>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</si>
  <si>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</si>
  <si>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</si>
  <si>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</si>
  <si>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</si>
  <si>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</si>
  <si>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</si>
  <si>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</si>
  <si>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</si>
  <si>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</si>
  <si>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</si>
  <si>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</si>
  <si>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</si>
  <si>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</si>
  <si>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</si>
  <si>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</si>
  <si>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</si>
  <si>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</si>
  <si>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</si>
  <si>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</si>
  <si>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</si>
  <si>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</si>
  <si>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</si>
  <si>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</si>
  <si>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</si>
  <si>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</si>
  <si>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</si>
  <si>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</si>
  <si>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</si>
  <si>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</si>
  <si>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</si>
  <si>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</si>
  <si>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</si>
  <si>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</si>
  <si>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</si>
  <si>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</si>
  <si>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</si>
  <si>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</si>
  <si>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</si>
  <si>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</si>
  <si>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</si>
  <si>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</si>
  <si>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</si>
  <si>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</si>
  <si>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</si>
  <si>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</si>
  <si>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</si>
  <si>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</si>
  <si>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</si>
  <si>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</si>
  <si>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</si>
  <si>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</si>
  <si>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</si>
  <si>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</si>
  <si>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</si>
  <si>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</si>
  <si>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</si>
  <si>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</si>
  <si>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</si>
  <si>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</si>
  <si>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</si>
  <si>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</si>
  <si>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</si>
  <si>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</si>
  <si>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</si>
  <si>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</si>
  <si>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</si>
  <si>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</si>
  <si>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</si>
  <si>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</si>
  <si>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</si>
  <si>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</si>
  <si>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</si>
  <si>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</si>
  <si>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</si>
  <si>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</si>
  <si>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</si>
  <si>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</si>
  <si>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</si>
  <si>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</si>
  <si>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</si>
  <si>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</si>
  <si>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</si>
  <si>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</si>
  <si>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</si>
  <si>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</si>
  <si>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</si>
  <si>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</si>
  <si>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</si>
  <si>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</si>
  <si>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</si>
  <si>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</si>
  <si>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</si>
  <si>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</si>
  <si>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</si>
  <si>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</si>
  <si>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</si>
  <si>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</si>
  <si>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</si>
  <si>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</si>
  <si>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</si>
  <si>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</si>
  <si>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</si>
  <si>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</si>
  <si>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</si>
  <si>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</si>
  <si>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</si>
  <si>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</si>
  <si>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</si>
  <si>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</si>
  <si>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</si>
  <si>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</si>
  <si>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</si>
  <si>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</si>
  <si>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</si>
  <si>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</si>
  <si>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</si>
  <si>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</si>
  <si>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</si>
  <si>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</si>
  <si>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</si>
  <si>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</si>
  <si>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</si>
  <si>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</si>
  <si>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</si>
  <si>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</si>
  <si>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</si>
  <si>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</si>
  <si>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</si>
  <si>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</si>
  <si>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</si>
  <si>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</si>
  <si>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</si>
  <si>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</si>
  <si>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</si>
  <si>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</si>
  <si>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</si>
  <si>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</si>
  <si>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</si>
  <si>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</si>
  <si>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</si>
  <si>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</si>
  <si>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</si>
  <si>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</si>
  <si>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</si>
  <si>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</si>
  <si>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</si>
  <si>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</si>
  <si>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</si>
  <si>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</si>
  <si>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</si>
  <si>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</si>
  <si>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</si>
  <si>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</si>
  <si>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</si>
  <si>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</si>
  <si>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</si>
  <si>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</si>
  <si>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</si>
  <si>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</si>
  <si>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</si>
  <si>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</si>
  <si>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</si>
  <si>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</si>
  <si>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</si>
  <si>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</si>
  <si>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</si>
  <si>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</si>
  <si>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</si>
  <si>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</si>
  <si>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</si>
  <si>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</si>
  <si>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</si>
  <si>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</si>
  <si>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</si>
  <si>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</si>
  <si>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</si>
  <si>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</si>
  <si>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</si>
  <si>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</si>
  <si>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</si>
  <si>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</si>
  <si>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</si>
  <si>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</si>
  <si>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</si>
  <si>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</si>
  <si>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</si>
  <si>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</si>
  <si>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</si>
  <si>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</si>
  <si>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</si>
  <si>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</si>
  <si>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</si>
  <si>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</si>
  <si>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</si>
  <si>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</si>
  <si>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</si>
  <si>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</si>
  <si>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</si>
  <si>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</si>
  <si>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</si>
  <si>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</si>
  <si>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</si>
  <si>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</si>
  <si>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</si>
  <si>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</si>
  <si>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</si>
  <si>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</si>
  <si>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</si>
  <si>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</si>
  <si>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</si>
  <si>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</si>
  <si>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</si>
  <si>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</si>
  <si>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</si>
  <si>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</si>
  <si>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</si>
  <si>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</si>
  <si>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</si>
  <si>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</si>
  <si>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</si>
  <si>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</si>
  <si>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</si>
  <si>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</si>
  <si>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</si>
  <si>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</si>
  <si>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</si>
  <si>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</si>
  <si>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</si>
  <si>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</si>
  <si>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</si>
  <si>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</si>
  <si>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</si>
  <si>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</si>
  <si>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</si>
  <si>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</si>
  <si>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</si>
  <si>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</si>
  <si>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</si>
  <si>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</si>
  <si>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</si>
  <si>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</si>
  <si>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</si>
  <si>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</si>
  <si>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</si>
  <si>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</si>
  <si>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</si>
  <si>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</si>
  <si>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</si>
  <si>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</si>
  <si>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</si>
  <si>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</si>
  <si>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</si>
  <si>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</si>
  <si>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</si>
  <si>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</si>
  <si>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</si>
  <si>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</si>
  <si>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</si>
  <si>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</si>
  <si>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</si>
  <si>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</si>
  <si>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</si>
  <si>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</si>
  <si>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</si>
  <si>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</si>
  <si>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</si>
  <si>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</si>
  <si>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</si>
  <si>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</si>
  <si>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</si>
  <si>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</si>
  <si>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</si>
  <si>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</si>
  <si>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</si>
  <si>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</si>
  <si>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</si>
  <si>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</si>
  <si>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</si>
  <si>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</si>
  <si>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</si>
  <si>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</si>
  <si>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</si>
  <si>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</si>
  <si>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</si>
  <si>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</si>
  <si>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</si>
  <si>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</si>
  <si>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</si>
  <si>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</si>
  <si>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</si>
  <si>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</si>
  <si>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</si>
  <si>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</si>
  <si>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</si>
  <si>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</si>
  <si>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</si>
  <si>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</si>
  <si>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</si>
  <si>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</si>
  <si>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</si>
  <si>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</si>
  <si>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</si>
  <si>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</si>
  <si>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</si>
  <si>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</si>
  <si>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</si>
  <si>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</si>
  <si>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</si>
  <si>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</si>
  <si>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</si>
  <si>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</si>
  <si>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</si>
  <si>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</si>
  <si>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</si>
  <si>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</si>
  <si>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</si>
  <si>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</si>
  <si>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</si>
  <si>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</si>
  <si>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</si>
  <si>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</si>
  <si>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</si>
  <si>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</si>
  <si>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</si>
  <si>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</si>
  <si>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</si>
  <si>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</si>
  <si>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</si>
  <si>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</si>
  <si>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</si>
  <si>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</si>
  <si>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</si>
  <si>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</si>
  <si>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</si>
  <si>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</si>
  <si>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</si>
  <si>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</si>
  <si>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</si>
  <si>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</si>
  <si>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</si>
  <si>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</si>
  <si>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</si>
  <si>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</si>
  <si>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</si>
  <si>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</si>
  <si>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</si>
  <si>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</si>
  <si>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</si>
  <si>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</si>
  <si>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</si>
  <si>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</si>
  <si>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</si>
  <si>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</si>
  <si>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</si>
  <si>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</si>
  <si>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</si>
  <si>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</si>
  <si>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</si>
  <si>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</si>
  <si>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</si>
  <si>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</si>
  <si>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</si>
  <si>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</si>
  <si>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</si>
  <si>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</si>
  <si>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</si>
  <si>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</si>
  <si>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</si>
  <si>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</si>
  <si>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</si>
  <si>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</si>
  <si>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</si>
  <si>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</si>
  <si>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</si>
  <si>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</si>
  <si>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</si>
  <si>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</si>
  <si>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</si>
  <si>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</si>
  <si>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</si>
  <si>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</si>
  <si>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</si>
  <si>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</si>
  <si>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</si>
  <si>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</si>
  <si>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</si>
  <si>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</si>
  <si>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</si>
  <si>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</si>
  <si>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</si>
  <si>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</si>
  <si>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</si>
  <si>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</si>
  <si>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</si>
  <si>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</si>
  <si>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</si>
  <si>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</si>
  <si>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</si>
  <si>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</si>
  <si>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</si>
  <si>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</si>
  <si>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</si>
  <si>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</si>
  <si>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</si>
  <si>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</si>
  <si>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</si>
  <si>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</si>
  <si>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</si>
  <si>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</si>
  <si>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</si>
  <si>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</si>
  <si>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</si>
  <si>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</si>
  <si>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</si>
  <si>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</si>
  <si>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</si>
  <si>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</si>
  <si>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</si>
  <si>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</si>
  <si>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</si>
  <si>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</si>
  <si>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</si>
  <si>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</si>
  <si>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</si>
  <si>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</si>
  <si>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</si>
  <si>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</si>
  <si>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</si>
  <si>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</si>
  <si>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</si>
  <si>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</si>
  <si>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</si>
  <si>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</si>
  <si>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</si>
  <si>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</si>
  <si>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</si>
  <si>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</si>
  <si>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</si>
  <si>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</si>
  <si>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</si>
  <si>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</si>
  <si>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</si>
  <si>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</si>
  <si>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</si>
  <si>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</si>
  <si>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</si>
  <si>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</si>
  <si>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</si>
  <si>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</si>
  <si>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</si>
  <si>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</si>
  <si>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</si>
  <si>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</si>
  <si>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</si>
  <si>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</si>
  <si>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</si>
  <si>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</si>
  <si>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</si>
  <si>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</si>
  <si>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</si>
  <si>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</si>
  <si>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</si>
  <si>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</si>
  <si>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</si>
  <si>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</si>
  <si>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</si>
  <si>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</si>
  <si>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</si>
  <si>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</si>
  <si>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</si>
  <si>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</si>
  <si>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</si>
  <si>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</si>
  <si>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</si>
  <si>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</si>
  <si>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</si>
  <si>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</si>
  <si>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</si>
  <si>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</si>
  <si>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</si>
  <si>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</si>
  <si>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</si>
  <si>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</si>
  <si>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</si>
  <si>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</si>
  <si>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</si>
  <si>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</si>
  <si>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</si>
  <si>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</si>
  <si>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</si>
  <si>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</si>
  <si>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</si>
  <si>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</si>
  <si>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</si>
  <si>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</si>
  <si>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</si>
  <si>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</si>
  <si>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</si>
  <si>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</si>
  <si>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</si>
  <si>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</si>
  <si>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</si>
  <si>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</si>
  <si>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</si>
  <si>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</si>
  <si>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</si>
  <si>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</si>
  <si>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</si>
  <si>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</si>
  <si>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</si>
  <si>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</si>
  <si>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</si>
  <si>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</si>
  <si>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</si>
  <si>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</si>
  <si>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</si>
  <si>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</si>
  <si>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</si>
  <si>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</si>
  <si>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</si>
  <si>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</si>
  <si>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</si>
  <si>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</si>
  <si>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</si>
  <si>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</si>
  <si>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</si>
  <si>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</si>
  <si>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</si>
  <si>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</si>
  <si>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</si>
  <si>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</si>
  <si>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</si>
  <si>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</si>
  <si>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</si>
  <si>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</si>
  <si>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</si>
  <si>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</si>
  <si>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</si>
  <si>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</si>
  <si>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</si>
  <si>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</si>
  <si>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</si>
  <si>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</si>
  <si>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</si>
  <si>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</si>
  <si>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</si>
  <si>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</si>
  <si>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</si>
  <si>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</si>
  <si>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</si>
  <si>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</si>
  <si>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</si>
  <si>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</si>
  <si>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</si>
  <si>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</si>
  <si>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</si>
  <si>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</si>
  <si>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</si>
  <si>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</si>
  <si>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</si>
  <si>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</si>
  <si>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</si>
  <si>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</si>
  <si>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</si>
  <si>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</si>
  <si>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</si>
  <si>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</si>
  <si>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</si>
  <si>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</si>
  <si>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</si>
  <si>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</si>
  <si>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</si>
  <si>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</si>
  <si>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</si>
  <si>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</si>
  <si>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</si>
  <si>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</si>
  <si>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</si>
  <si>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</si>
  <si>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</si>
  <si>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</si>
  <si>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</si>
  <si>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</si>
  <si>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</si>
  <si>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</si>
  <si>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</si>
  <si>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</si>
  <si>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</si>
  <si>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</si>
  <si>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</si>
  <si>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</si>
  <si>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</si>
  <si>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</si>
  <si>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</si>
  <si>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</si>
  <si>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</si>
  <si>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</si>
  <si>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</si>
  <si>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</si>
  <si>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</si>
  <si>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</si>
  <si>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</si>
  <si>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</si>
  <si>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</si>
  <si>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</si>
  <si>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</si>
  <si>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</si>
  <si>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</si>
  <si>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</si>
  <si>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</si>
  <si>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</si>
  <si>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</si>
  <si>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</si>
  <si>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</si>
  <si>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</si>
  <si>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</si>
  <si>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</si>
  <si>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</si>
  <si>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</si>
  <si>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</si>
  <si>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</si>
  <si>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</si>
  <si>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</si>
  <si>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</si>
  <si>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</si>
  <si>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</si>
  <si>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</si>
  <si>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</si>
  <si>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</si>
  <si>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</si>
  <si>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</si>
  <si>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</si>
  <si>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</si>
  <si>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</si>
  <si>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</si>
  <si>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</si>
  <si>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</si>
  <si>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</si>
  <si>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</si>
  <si>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</si>
  <si>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</si>
  <si>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</si>
  <si>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</si>
  <si>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</si>
  <si>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</si>
  <si>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</si>
  <si>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</si>
  <si>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</si>
  <si>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</si>
  <si>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</si>
  <si>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</si>
  <si>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</si>
  <si>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</si>
  <si>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</si>
  <si>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</si>
  <si>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</si>
  <si>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</si>
  <si>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</si>
  <si>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</si>
  <si>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</si>
  <si>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</si>
  <si>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</si>
  <si>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</si>
  <si>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</si>
  <si>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</si>
  <si>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</si>
  <si>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</si>
  <si>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</si>
  <si>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</si>
  <si>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</si>
  <si>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</si>
  <si>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</si>
  <si>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</si>
  <si>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</si>
  <si>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</si>
  <si>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</si>
  <si>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</si>
  <si>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</si>
  <si>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</si>
  <si>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</si>
  <si>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</si>
  <si>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</si>
  <si>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</si>
  <si>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</si>
  <si>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</si>
  <si>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</si>
  <si>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</si>
  <si>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</si>
  <si>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</si>
  <si>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</si>
  <si>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</si>
  <si>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</si>
  <si>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</si>
  <si>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</si>
  <si>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</si>
  <si>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</si>
  <si>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</si>
  <si>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</si>
  <si>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</si>
  <si>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</si>
  <si>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</si>
  <si>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</si>
  <si>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</si>
  <si>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</si>
  <si>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</si>
  <si>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</si>
  <si>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</si>
  <si>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</si>
  <si>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</si>
  <si>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</si>
  <si>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</si>
  <si>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</si>
  <si>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</si>
  <si>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</si>
  <si>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</si>
  <si>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</si>
  <si>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</si>
  <si>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</si>
  <si>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</si>
  <si>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</si>
  <si>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</si>
  <si>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</si>
  <si>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</si>
  <si>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</si>
  <si>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</si>
  <si>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</si>
  <si>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</si>
  <si>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</si>
  <si>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</si>
  <si>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</si>
  <si>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</si>
  <si>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</si>
  <si>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</si>
  <si>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</si>
  <si>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</si>
  <si>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</si>
  <si>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</si>
  <si>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</si>
  <si>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</si>
  <si>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</si>
  <si>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</si>
  <si>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</si>
  <si>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</si>
  <si>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</si>
  <si>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</si>
  <si>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</si>
  <si>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</si>
  <si>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</si>
  <si>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</si>
  <si>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</si>
  <si>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</si>
  <si>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</si>
  <si>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</si>
  <si>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</si>
  <si>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</si>
  <si>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</si>
  <si>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</si>
  <si>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</si>
  <si>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</si>
  <si>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</si>
  <si>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</si>
  <si>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</si>
  <si>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</si>
  <si>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</si>
  <si>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</si>
  <si>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</si>
  <si>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</si>
  <si>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</si>
  <si>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</si>
  <si>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</si>
  <si>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</si>
  <si>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</si>
  <si>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</si>
  <si>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</si>
  <si>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</si>
  <si>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</si>
  <si>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</si>
  <si>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</si>
  <si>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</si>
  <si>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</si>
  <si>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</si>
  <si>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</si>
  <si>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</si>
  <si>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</si>
  <si>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</si>
  <si>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</si>
  <si>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</si>
  <si>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</si>
  <si>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</si>
  <si>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</si>
  <si>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</si>
  <si>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</si>
  <si>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</si>
  <si>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</si>
  <si>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</si>
  <si>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</si>
  <si>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</si>
  <si>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</si>
  <si>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</si>
  <si>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</si>
  <si>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</si>
  <si>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</si>
  <si>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</si>
  <si>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</si>
  <si>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</si>
  <si>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</si>
  <si>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</si>
  <si>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</si>
  <si>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</si>
  <si>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</si>
  <si>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</si>
  <si>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</si>
  <si>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</si>
  <si>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</si>
  <si>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</si>
  <si>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</si>
  <si>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</si>
  <si>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</si>
  <si>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</si>
  <si>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</si>
  <si>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</si>
  <si>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</si>
  <si>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</si>
  <si>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</si>
  <si>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</si>
  <si>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</si>
  <si>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</si>
  <si>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</si>
  <si>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</si>
  <si>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</si>
  <si>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</si>
  <si>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</si>
  <si>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</si>
  <si>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</si>
  <si>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</si>
  <si>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</si>
  <si>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</si>
  <si>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</si>
  <si>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</si>
  <si>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</si>
  <si>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</si>
  <si>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</si>
  <si>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</si>
  <si>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</si>
  <si>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</si>
  <si>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</si>
  <si>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</si>
  <si>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</si>
  <si>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</si>
  <si>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</si>
  <si>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</si>
  <si>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</si>
  <si>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</si>
  <si>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</si>
  <si>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</si>
  <si>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</si>
  <si>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</si>
  <si>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</si>
  <si>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</si>
  <si>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</si>
  <si>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</si>
  <si>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</si>
  <si>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</si>
  <si>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</si>
  <si>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</si>
  <si>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</si>
  <si>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</si>
  <si>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</si>
  <si>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</si>
  <si>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</si>
  <si>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</si>
  <si>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</si>
  <si>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</si>
  <si>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</si>
  <si>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</si>
  <si>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</si>
  <si>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</si>
  <si>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</si>
  <si>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</si>
  <si>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</si>
  <si>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</si>
  <si>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</si>
  <si>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</si>
  <si>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</si>
  <si>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</si>
  <si>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</si>
  <si>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</si>
  <si>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</si>
  <si>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</si>
  <si>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</si>
  <si>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</si>
  <si>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</si>
  <si>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</si>
  <si>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</si>
  <si>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</si>
  <si>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</si>
  <si>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</si>
  <si>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</si>
  <si>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</si>
  <si>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</si>
  <si>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</si>
  <si>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</si>
  <si>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</si>
  <si>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</si>
  <si>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</si>
  <si>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</si>
  <si>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</si>
  <si>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</si>
  <si>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</si>
  <si>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</si>
  <si>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</si>
  <si>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</si>
  <si>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</si>
  <si>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</si>
  <si>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</si>
  <si>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</si>
  <si>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</si>
  <si>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</si>
  <si>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</si>
  <si>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</si>
  <si>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</si>
  <si>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</si>
  <si>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</si>
  <si>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</si>
  <si>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</si>
  <si>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</si>
  <si>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</si>
  <si>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</si>
  <si>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</si>
  <si>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</si>
  <si>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</si>
  <si>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</si>
  <si>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</si>
  <si>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</si>
  <si>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</si>
  <si>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</si>
  <si>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</si>
  <si>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</si>
  <si>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</si>
  <si>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</si>
  <si>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</si>
  <si>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</si>
  <si>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</si>
  <si>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</si>
  <si>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</si>
  <si>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</si>
  <si>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</si>
  <si>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</si>
  <si>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</si>
  <si>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</si>
  <si>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</si>
  <si>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</si>
  <si>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</si>
  <si>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</si>
  <si>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</si>
  <si>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</si>
  <si>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</si>
  <si>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</si>
  <si>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</si>
  <si>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</si>
  <si>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</si>
  <si>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</si>
  <si>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</si>
  <si>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</si>
  <si>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</si>
  <si>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</si>
  <si>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</si>
  <si>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</si>
  <si>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</si>
  <si>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</si>
  <si>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</si>
  <si>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</si>
  <si>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</si>
  <si>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</si>
  <si>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</si>
  <si>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</si>
  <si>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</si>
  <si>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</si>
  <si>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</si>
  <si>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</si>
  <si>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</si>
  <si>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</si>
  <si>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</si>
  <si>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</si>
  <si>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</si>
  <si>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</si>
  <si>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</si>
  <si>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</si>
  <si>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</si>
  <si>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</si>
  <si>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</si>
  <si>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</si>
  <si>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</si>
  <si>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</si>
  <si>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</si>
  <si>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</si>
  <si>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</si>
  <si>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</si>
  <si>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</si>
  <si>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</si>
  <si>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</si>
  <si>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</si>
  <si>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</si>
  <si>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</si>
  <si>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</si>
  <si>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</si>
  <si>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</si>
  <si>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</si>
  <si>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</si>
  <si>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</si>
  <si>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</si>
  <si>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</si>
  <si>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</si>
  <si>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</si>
  <si>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</si>
  <si>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</si>
  <si>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</si>
  <si>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</si>
  <si>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</si>
  <si>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</si>
  <si>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</si>
  <si>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</si>
  <si>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</si>
  <si>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</si>
  <si>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</si>
  <si>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</si>
  <si>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</si>
  <si>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</si>
  <si>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</si>
  <si>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</si>
  <si>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</si>
  <si>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</si>
  <si>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</si>
  <si>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</si>
  <si>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</si>
  <si>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</si>
  <si>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</si>
  <si>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</si>
  <si>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</si>
  <si>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</si>
  <si>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</si>
  <si>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</si>
  <si>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</si>
  <si>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</si>
  <si>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</si>
  <si>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</si>
  <si>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</si>
  <si>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</si>
  <si>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</si>
  <si>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</si>
  <si>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</si>
  <si>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</si>
  <si>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</si>
  <si>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</si>
  <si>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</si>
  <si>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</si>
  <si>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</si>
  <si>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</si>
  <si>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</si>
  <si>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</si>
  <si>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</si>
  <si>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</si>
  <si>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</si>
  <si>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</si>
  <si>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</si>
  <si>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</si>
  <si>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</si>
  <si>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</si>
  <si>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</si>
  <si>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</si>
  <si>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</si>
  <si>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</si>
  <si>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</si>
  <si>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</si>
  <si>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</si>
  <si>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</si>
  <si>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</si>
  <si>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</si>
  <si>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</si>
  <si>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</si>
  <si>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</si>
  <si>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</si>
  <si>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</si>
  <si>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</si>
  <si>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</si>
  <si>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</si>
  <si>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</si>
  <si>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</si>
  <si>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</si>
  <si>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</si>
  <si>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</si>
  <si>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</si>
  <si>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</si>
  <si>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</si>
  <si>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</si>
  <si>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</si>
  <si>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</si>
  <si>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</si>
  <si>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</si>
  <si>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</si>
  <si>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</si>
  <si>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</si>
  <si>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</si>
  <si>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</si>
  <si>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</si>
  <si>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</si>
  <si>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</si>
  <si>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</si>
  <si>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</si>
  <si>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</si>
  <si>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</si>
  <si>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</si>
  <si>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</si>
  <si>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</si>
  <si>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</si>
  <si>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</si>
  <si>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</si>
  <si>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</si>
  <si>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</si>
  <si>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</si>
  <si>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</si>
  <si>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</si>
  <si>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</si>
  <si>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</si>
  <si>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</si>
  <si>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</si>
  <si>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</si>
  <si>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</si>
  <si>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</si>
  <si>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</si>
  <si>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</si>
  <si>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</si>
  <si>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</si>
  <si>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</si>
  <si>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</si>
  <si>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</si>
  <si>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</si>
  <si>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</si>
  <si>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</si>
  <si>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</si>
  <si>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</si>
  <si>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</si>
  <si>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</si>
  <si>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</si>
  <si>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</si>
  <si>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</si>
  <si>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</si>
  <si>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</si>
  <si>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</si>
  <si>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</si>
  <si>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</si>
  <si>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</si>
  <si>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</si>
  <si>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</si>
  <si>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</si>
  <si>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</si>
  <si>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</si>
  <si>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</si>
  <si>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</si>
  <si>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</si>
  <si>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</si>
  <si>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</si>
  <si>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</si>
  <si>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</si>
  <si>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</si>
  <si>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</si>
  <si>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</si>
  <si>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</si>
  <si>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</si>
  <si>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</si>
  <si>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</si>
  <si>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</si>
  <si>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</si>
  <si>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</si>
  <si>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</si>
  <si>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</si>
  <si>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</si>
  <si>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</si>
  <si>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</si>
  <si>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</si>
  <si>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</si>
  <si>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</si>
  <si>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</si>
  <si>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</si>
  <si>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</si>
  <si>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</si>
  <si>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</si>
  <si>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</si>
  <si>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</si>
  <si>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</si>
  <si>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</si>
  <si>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</si>
  <si>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</si>
  <si>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</si>
  <si>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</si>
  <si>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</si>
  <si>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</si>
  <si>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</si>
  <si>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</si>
  <si>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</si>
  <si>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</si>
  <si>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</si>
  <si>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</si>
  <si>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</si>
  <si>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</si>
  <si>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</si>
  <si>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</si>
  <si>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</si>
  <si>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</si>
  <si>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</si>
  <si>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</si>
  <si>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</si>
  <si>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</si>
  <si>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</si>
  <si>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</si>
  <si>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</si>
  <si>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</si>
  <si>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</si>
  <si>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</si>
  <si>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</si>
  <si>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</si>
  <si>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</si>
  <si>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</si>
  <si>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</si>
  <si>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</si>
  <si>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</si>
  <si>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</si>
  <si>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</si>
  <si>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</si>
  <si>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</si>
  <si>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</si>
  <si>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</si>
  <si>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</si>
  <si>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</si>
  <si>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</si>
  <si>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</si>
  <si>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</si>
  <si>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</si>
  <si>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</si>
  <si>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</si>
  <si>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</si>
  <si>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</si>
  <si>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</si>
  <si>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</si>
  <si>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</si>
  <si>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</si>
  <si>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</si>
  <si>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</si>
  <si>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</si>
  <si>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</si>
  <si>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</si>
  <si>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</si>
  <si>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</si>
  <si>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</si>
  <si>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</si>
  <si>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</si>
  <si>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</si>
  <si>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</si>
  <si>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</si>
  <si>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</si>
  <si>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</si>
  <si>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</si>
  <si>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</si>
  <si>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</si>
  <si>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</si>
  <si>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</si>
  <si>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</si>
  <si>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</si>
  <si>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</si>
  <si>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</si>
  <si>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</si>
  <si>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</si>
  <si>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</si>
  <si>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</si>
  <si>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</si>
  <si>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</si>
  <si>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</si>
  <si>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</si>
  <si>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</si>
  <si>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</si>
  <si>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</si>
  <si>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</si>
  <si>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</si>
  <si>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</si>
  <si>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</si>
  <si>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</si>
  <si>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</si>
  <si>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</si>
  <si>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</si>
  <si>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</si>
  <si>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</si>
  <si>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</si>
  <si>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</si>
  <si>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</si>
  <si>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</si>
  <si>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</si>
  <si>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</si>
  <si>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</si>
  <si>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</si>
  <si>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</si>
  <si>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</si>
  <si>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</si>
  <si>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</si>
  <si>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</si>
  <si>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</si>
  <si>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</si>
  <si>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</si>
  <si>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</si>
  <si>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</si>
  <si>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</si>
  <si>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</si>
  <si>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</si>
  <si>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</si>
  <si>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</si>
  <si>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</si>
  <si>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</si>
  <si>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</si>
  <si>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</si>
  <si>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</si>
  <si>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</si>
  <si>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</si>
  <si>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</si>
  <si>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</si>
  <si>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</si>
  <si>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</si>
  <si>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</si>
  <si>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</si>
  <si>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</si>
  <si>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</si>
  <si>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</si>
  <si>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</si>
  <si>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</si>
  <si>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</si>
  <si>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</si>
  <si>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</si>
  <si>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</si>
  <si>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</si>
  <si>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</si>
  <si>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</si>
  <si>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</si>
  <si>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</si>
  <si>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</si>
  <si>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</si>
  <si>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</si>
  <si>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</si>
  <si>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</si>
  <si>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</si>
  <si>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</si>
  <si>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</si>
  <si>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</si>
  <si>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</si>
  <si>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</si>
  <si>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</si>
  <si>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</si>
  <si>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</si>
  <si>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</si>
  <si>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</si>
  <si>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</si>
  <si>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</si>
  <si>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</si>
  <si>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</si>
  <si>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</si>
  <si>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</si>
  <si>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</si>
  <si>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</si>
  <si>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</si>
  <si>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</si>
  <si>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</si>
  <si>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</si>
  <si>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</si>
  <si>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</si>
  <si>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</si>
  <si>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</si>
  <si>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</si>
  <si>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</si>
  <si>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</si>
  <si>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</si>
  <si>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</si>
  <si>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</si>
  <si>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</si>
  <si>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</si>
  <si>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</si>
  <si>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</si>
  <si>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</si>
  <si>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</si>
  <si>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</si>
  <si>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</si>
  <si>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</si>
  <si>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</si>
  <si>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</si>
  <si>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</si>
  <si>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</si>
  <si>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</si>
  <si>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</si>
  <si>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</si>
  <si>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</si>
  <si>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</si>
  <si>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</si>
  <si>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</si>
  <si>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</si>
  <si>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</si>
  <si>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</si>
  <si>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</si>
  <si>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</si>
  <si>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</si>
  <si>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</si>
  <si>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</si>
  <si>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</si>
  <si>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</si>
  <si>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</si>
  <si>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</si>
  <si>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</si>
  <si>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</si>
  <si>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</si>
  <si>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</si>
  <si>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</si>
  <si>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</si>
  <si>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</si>
  <si>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</si>
  <si>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</si>
  <si>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</si>
  <si>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</si>
  <si>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</si>
  <si>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</si>
  <si>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</si>
  <si>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</si>
  <si>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</si>
  <si>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</si>
  <si>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</si>
  <si>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</si>
  <si>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</si>
  <si>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</si>
  <si>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</si>
  <si>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</si>
  <si>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</si>
  <si>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</si>
  <si>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</si>
  <si>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</si>
  <si>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</si>
  <si>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</si>
  <si>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</si>
  <si>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</si>
  <si>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</si>
  <si>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</si>
  <si>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</si>
  <si>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</si>
  <si>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</si>
  <si>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</si>
  <si>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</si>
  <si>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</si>
  <si>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</si>
  <si>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</si>
  <si>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</si>
  <si>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</si>
  <si>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</si>
  <si>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</si>
  <si>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</si>
  <si>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</si>
  <si>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</si>
  <si>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</si>
  <si>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</si>
  <si>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</si>
  <si>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</si>
  <si>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</si>
  <si>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</si>
  <si>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</si>
  <si>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</si>
  <si>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</si>
  <si>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</si>
  <si>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</si>
  <si>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</si>
  <si>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</si>
  <si>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</si>
  <si>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</si>
  <si>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</si>
  <si>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</si>
  <si>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</si>
  <si>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</si>
  <si>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</si>
  <si>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</si>
  <si>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</si>
  <si>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</si>
  <si>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</si>
  <si>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</si>
  <si>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</si>
  <si>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</si>
  <si>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</si>
  <si>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</si>
  <si>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</si>
  <si>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</si>
  <si>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</si>
  <si>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</si>
  <si>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</si>
  <si>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</si>
  <si>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</si>
  <si>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</si>
  <si>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</si>
  <si>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</si>
  <si>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</si>
  <si>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</si>
  <si>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</si>
  <si>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</si>
  <si>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</si>
  <si>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</si>
  <si>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</si>
  <si>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</si>
  <si>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</si>
  <si>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</si>
  <si>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</si>
  <si>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</si>
  <si>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</si>
  <si>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</si>
  <si>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</si>
  <si>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</si>
  <si>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</si>
  <si>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</si>
  <si>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</si>
  <si>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</si>
  <si>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</si>
  <si>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</si>
  <si>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</si>
  <si>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</si>
  <si>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</si>
  <si>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</si>
  <si>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</si>
  <si>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</si>
  <si>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</si>
  <si>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</si>
  <si>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</si>
  <si>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</si>
  <si>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</si>
  <si>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</si>
  <si>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</si>
  <si>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</si>
  <si>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</si>
  <si>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</si>
  <si>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</si>
  <si>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</si>
  <si>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</si>
  <si>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</si>
  <si>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</si>
  <si>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</si>
  <si>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</si>
  <si>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</si>
  <si>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</si>
  <si>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</si>
  <si>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</si>
  <si>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</si>
  <si>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</si>
  <si>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</si>
  <si>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</si>
  <si>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</si>
  <si>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</si>
  <si>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</si>
  <si>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</si>
  <si>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</si>
  <si>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</si>
  <si>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</si>
  <si>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</si>
  <si>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</si>
  <si>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</si>
  <si>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</si>
  <si>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</si>
  <si>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</si>
  <si>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</si>
  <si>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</si>
  <si>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</si>
  <si>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</si>
  <si>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</si>
  <si>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</si>
  <si>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</si>
  <si>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</si>
  <si>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</si>
  <si>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</si>
  <si>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</si>
  <si>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</si>
  <si>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</si>
  <si>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</si>
  <si>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</si>
  <si>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</si>
  <si>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</si>
  <si>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</si>
  <si>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</si>
  <si>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</si>
  <si>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</si>
  <si>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</si>
  <si>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</si>
  <si>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</si>
  <si>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</si>
  <si>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</si>
  <si>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</si>
  <si>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</si>
  <si>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</si>
  <si>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</si>
  <si>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</si>
  <si>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</si>
  <si>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</si>
  <si>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</si>
  <si>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</si>
  <si>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</si>
  <si>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</si>
  <si>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</si>
  <si>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</si>
  <si>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</si>
  <si>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</si>
  <si>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</si>
  <si>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</si>
  <si>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</si>
  <si>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</si>
  <si>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</si>
  <si>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</si>
  <si>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</si>
  <si>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</si>
  <si>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</si>
  <si>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</si>
  <si>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</si>
  <si>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</si>
  <si>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</si>
  <si>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</si>
  <si>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</si>
  <si>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</si>
  <si>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</si>
  <si>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</si>
  <si>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</si>
  <si>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</si>
  <si>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</si>
  <si>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</si>
  <si>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</si>
  <si>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</si>
  <si>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</si>
  <si>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</si>
  <si>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</si>
  <si>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</si>
  <si>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</si>
  <si>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</si>
  <si>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</si>
  <si>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</si>
  <si>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</si>
  <si>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</si>
  <si>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</si>
  <si>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</si>
  <si>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</si>
  <si>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</si>
  <si>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</si>
  <si>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</si>
  <si>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</si>
  <si>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</si>
  <si>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</si>
  <si>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</si>
  <si>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</si>
  <si>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</si>
  <si>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</si>
  <si>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</si>
  <si>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</si>
  <si>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</si>
  <si>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</si>
  <si>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</si>
  <si>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</si>
  <si>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</si>
  <si>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</si>
  <si>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</si>
  <si>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</si>
  <si>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</si>
  <si>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</si>
  <si>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</si>
  <si>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</si>
  <si>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</si>
  <si>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</si>
  <si>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</si>
  <si>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</si>
  <si>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</si>
  <si>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</si>
  <si>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</si>
  <si>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</si>
  <si>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</si>
  <si>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</si>
  <si>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</si>
  <si>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</si>
  <si>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</si>
  <si>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</si>
  <si>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</si>
  <si>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</si>
  <si>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</si>
  <si>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</si>
  <si>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</si>
  <si>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</si>
  <si>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</si>
  <si>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</si>
  <si>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</si>
  <si>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</si>
  <si>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</si>
  <si>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</si>
  <si>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</si>
  <si>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</si>
  <si>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</si>
  <si>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</si>
  <si>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</si>
  <si>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</si>
  <si>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</si>
  <si>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</si>
  <si>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</si>
  <si>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</si>
  <si>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</si>
  <si>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</si>
  <si>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</si>
  <si>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</si>
  <si>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</si>
  <si>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</si>
  <si>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</si>
  <si>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</si>
  <si>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</si>
  <si>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</si>
  <si>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</si>
  <si>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</si>
  <si>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</si>
  <si>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</si>
  <si>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</si>
  <si>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</si>
  <si>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</si>
  <si>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</si>
  <si>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</si>
  <si>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</si>
  <si>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</si>
  <si>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</si>
  <si>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</si>
  <si>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</si>
  <si>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</si>
  <si>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</si>
  <si>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</si>
  <si>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</si>
  <si>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</si>
  <si>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</si>
  <si>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</si>
  <si>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</si>
  <si>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</si>
  <si>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</si>
  <si>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</si>
  <si>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</si>
  <si>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</si>
  <si>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</si>
  <si>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</si>
  <si>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</si>
  <si>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</si>
  <si>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</si>
  <si>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</si>
  <si>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</si>
  <si>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</si>
  <si>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</si>
  <si>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</si>
  <si>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</si>
  <si>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</si>
  <si>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</si>
  <si>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</si>
  <si>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</si>
  <si>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</si>
  <si>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</si>
  <si>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</si>
  <si>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</si>
  <si>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</si>
  <si>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</si>
  <si>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</si>
  <si>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</si>
  <si>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</si>
  <si>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</si>
  <si>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</si>
  <si>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</si>
  <si>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</si>
  <si>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</si>
  <si>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</si>
  <si>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</si>
  <si>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</si>
  <si>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</si>
  <si>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</si>
  <si>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</si>
  <si>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</si>
  <si>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</si>
  <si>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</si>
  <si>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</si>
  <si>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</si>
  <si>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</si>
  <si>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</si>
  <si>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</si>
  <si>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</si>
  <si>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</si>
  <si>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</si>
  <si>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</si>
  <si>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</si>
  <si>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</si>
  <si>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</si>
  <si>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</si>
  <si>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</si>
  <si>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</si>
  <si>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</si>
  <si>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</si>
  <si>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</si>
  <si>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</si>
  <si>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</si>
  <si>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</si>
  <si>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</si>
  <si>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</si>
  <si>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</si>
  <si>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</si>
  <si>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</si>
  <si>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</si>
  <si>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</si>
  <si>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</si>
  <si>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</si>
  <si>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</si>
  <si>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</si>
  <si>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</si>
  <si>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</si>
  <si>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</si>
  <si>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</si>
  <si>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</si>
  <si>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</si>
  <si>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</si>
  <si>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</si>
  <si>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</si>
  <si>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</si>
  <si>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</si>
  <si>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</si>
  <si>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</si>
  <si>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</si>
  <si>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</si>
  <si>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</si>
  <si>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</si>
  <si>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</si>
  <si>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</si>
  <si>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</si>
  <si>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</si>
  <si>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</si>
  <si>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</si>
  <si>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</si>
  <si>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</si>
  <si>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</si>
  <si>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</si>
  <si>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</si>
  <si>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</si>
  <si>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</si>
  <si>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</si>
  <si>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</si>
  <si>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</si>
  <si>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</si>
  <si>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</si>
  <si>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</si>
  <si>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</si>
  <si>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</si>
  <si>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</si>
  <si>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</si>
  <si>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</si>
  <si>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</si>
  <si>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</si>
  <si>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</si>
  <si>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</si>
  <si>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</si>
  <si>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</si>
  <si>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</si>
  <si>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</si>
  <si>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</si>
  <si>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</si>
  <si>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</si>
  <si>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</si>
  <si>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</si>
  <si>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</si>
  <si>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</si>
  <si>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</si>
  <si>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</si>
  <si>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</si>
  <si>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</si>
  <si>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</si>
  <si>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</si>
  <si>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</si>
  <si>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</si>
  <si>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</si>
  <si>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</si>
  <si>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</si>
  <si>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</si>
  <si>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</si>
  <si>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</si>
  <si>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</si>
  <si>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</si>
  <si>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</si>
  <si>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</si>
  <si>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</si>
  <si>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</si>
  <si>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</si>
  <si>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</si>
  <si>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</si>
  <si>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</si>
  <si>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</si>
  <si>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</si>
  <si>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</si>
  <si>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</si>
  <si>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</si>
  <si>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</si>
  <si>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</si>
  <si>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</si>
  <si>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</si>
  <si>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</si>
  <si>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</si>
  <si>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</si>
  <si>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</si>
  <si>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</si>
  <si>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</si>
  <si>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</si>
  <si>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</si>
  <si>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</si>
  <si>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</si>
  <si>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</si>
  <si>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</si>
  <si>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</si>
  <si>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</si>
  <si>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</si>
  <si>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</si>
  <si>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</si>
  <si>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</si>
  <si>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</si>
  <si>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</si>
  <si>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</si>
  <si>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</si>
  <si>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</si>
  <si>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</si>
  <si>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</si>
  <si>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</si>
  <si>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</si>
  <si>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</si>
  <si>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</si>
  <si>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</si>
  <si>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</si>
  <si>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</si>
  <si>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</si>
  <si>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</si>
  <si>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</si>
  <si>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</si>
  <si>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</si>
  <si>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</si>
  <si>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</si>
  <si>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</si>
  <si>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</si>
  <si>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</si>
  <si>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</si>
  <si>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</si>
  <si>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</si>
  <si>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</si>
  <si>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</si>
  <si>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</si>
  <si>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</si>
  <si>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</si>
  <si>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</si>
  <si>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</si>
  <si>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</si>
  <si>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</si>
  <si>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</si>
  <si>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</si>
  <si>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</si>
  <si>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</si>
  <si>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</si>
  <si>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</si>
  <si>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</si>
  <si>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</si>
  <si>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</si>
  <si>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</si>
  <si>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</si>
  <si>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</si>
  <si>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</si>
  <si>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</si>
  <si>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</si>
  <si>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</si>
  <si>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</si>
  <si>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</si>
  <si>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</si>
  <si>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</si>
  <si>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</si>
  <si>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</si>
  <si>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</si>
  <si>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</si>
  <si>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</si>
  <si>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</si>
  <si>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</si>
  <si>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</si>
  <si>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</si>
  <si>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</si>
  <si>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</si>
  <si>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</si>
  <si>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</si>
  <si>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</si>
  <si>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</si>
  <si>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</si>
  <si>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</si>
  <si>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</si>
  <si>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</si>
  <si>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</si>
  <si>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</si>
  <si>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</si>
  <si>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</si>
  <si>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</si>
  <si>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</si>
  <si>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</si>
  <si>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</si>
  <si>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</si>
  <si>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</si>
  <si>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</si>
  <si>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</si>
  <si>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</si>
  <si>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</si>
  <si>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</si>
  <si>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</si>
  <si>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</si>
  <si>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</si>
  <si>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</si>
  <si>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</si>
  <si>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</si>
  <si>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</si>
  <si>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</si>
  <si>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</si>
  <si>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</si>
  <si>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</si>
  <si>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</si>
  <si>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</si>
  <si>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</si>
  <si>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</si>
  <si>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</si>
  <si>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</si>
  <si>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</si>
  <si>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</si>
  <si>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</si>
  <si>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</si>
  <si>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</si>
  <si>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</si>
  <si>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</si>
  <si>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</si>
  <si>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</si>
  <si>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</si>
  <si>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</si>
  <si>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</si>
  <si>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</si>
  <si>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</si>
  <si>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</si>
  <si>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</si>
  <si>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</si>
  <si>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</si>
  <si>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</si>
  <si>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</si>
  <si>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</si>
  <si>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</si>
  <si>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</si>
  <si>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</si>
  <si>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</si>
  <si>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</si>
  <si>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</si>
  <si>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</si>
  <si>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</si>
  <si>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</si>
  <si>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</si>
  <si>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</si>
  <si>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</si>
  <si>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</si>
  <si>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</si>
  <si>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</si>
  <si>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</si>
  <si>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</si>
  <si>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</si>
  <si>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</si>
  <si>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</si>
  <si>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</si>
  <si>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</si>
  <si>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</si>
  <si>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</si>
  <si>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</si>
  <si>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</si>
  <si>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</si>
  <si>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</si>
  <si>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</si>
  <si>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</si>
  <si>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</si>
  <si>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</si>
  <si>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</si>
  <si>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</si>
  <si>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</si>
  <si>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</si>
  <si>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</si>
  <si>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</si>
  <si>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</si>
  <si>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</si>
  <si>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</si>
  <si>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</si>
  <si>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</si>
  <si>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</si>
  <si>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</si>
  <si>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</si>
  <si>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</si>
  <si>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</si>
  <si>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</si>
  <si>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</si>
  <si>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</si>
  <si>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</si>
  <si>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</si>
  <si>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</si>
  <si>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</si>
  <si>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</si>
  <si>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</si>
  <si>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</si>
  <si>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</si>
  <si>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</si>
  <si>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</si>
  <si>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</si>
  <si>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</si>
  <si>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</si>
  <si>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</si>
  <si>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</si>
  <si>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</si>
  <si>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</si>
  <si>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</si>
  <si>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</si>
  <si>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</si>
  <si>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</si>
  <si>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</si>
  <si>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</si>
  <si>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</si>
  <si>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</si>
  <si>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</si>
  <si>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</si>
  <si>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</si>
  <si>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</si>
  <si>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</si>
  <si>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</si>
  <si>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</si>
  <si>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</si>
  <si>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</si>
  <si>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</si>
  <si>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</si>
  <si>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</si>
  <si>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</si>
  <si>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</si>
  <si>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</si>
  <si>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</si>
  <si>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</si>
  <si>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</si>
  <si>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</si>
  <si>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</si>
  <si>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</si>
  <si>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</si>
  <si>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</si>
  <si>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</si>
  <si>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</si>
  <si>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</si>
  <si>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</si>
  <si>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</si>
  <si>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</si>
  <si>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</si>
  <si>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</si>
  <si>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</si>
  <si>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</si>
  <si>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</si>
  <si>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</si>
  <si>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</si>
  <si>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</si>
  <si>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</si>
  <si>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</si>
  <si>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</si>
  <si>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</si>
  <si>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</si>
  <si>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</si>
  <si>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</si>
  <si>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</si>
  <si>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</si>
  <si>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</si>
  <si>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</si>
  <si>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</si>
  <si>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</si>
  <si>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</si>
  <si>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</si>
  <si>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</si>
  <si>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</si>
  <si>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</si>
  <si>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</si>
  <si>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</si>
  <si>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</si>
  <si>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</si>
  <si>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</si>
  <si>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</si>
  <si>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</si>
  <si>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</si>
  <si>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</si>
  <si>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</si>
  <si>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</si>
  <si>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</si>
  <si>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</si>
  <si>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</si>
  <si>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</si>
  <si>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</si>
  <si>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</si>
  <si>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</si>
  <si>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</si>
  <si>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</si>
  <si>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</si>
  <si>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</si>
  <si>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</si>
  <si>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</si>
  <si>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</si>
  <si>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</si>
  <si>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</si>
  <si>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</si>
  <si>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</si>
  <si>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</si>
  <si>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</si>
  <si>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</si>
  <si>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</si>
  <si>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</si>
  <si>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</si>
  <si>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</si>
  <si>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</si>
  <si>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</si>
  <si>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</si>
  <si>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</si>
  <si>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</si>
  <si>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</si>
  <si>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</si>
  <si>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</si>
  <si>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</si>
  <si>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</si>
  <si>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</si>
  <si>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</si>
  <si>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</si>
  <si>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</si>
  <si>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</si>
  <si>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</si>
  <si>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</si>
  <si>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</si>
  <si>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</si>
  <si>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</si>
  <si>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</si>
  <si>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</si>
  <si>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</si>
  <si>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</si>
  <si>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</si>
  <si>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</si>
  <si>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</si>
  <si>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</si>
  <si>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</si>
  <si>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</si>
  <si>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</si>
  <si>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</si>
  <si>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</si>
  <si>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</si>
  <si>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</si>
  <si>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</si>
  <si>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</si>
  <si>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</si>
  <si>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</si>
  <si>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</si>
  <si>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</si>
  <si>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</si>
  <si>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</si>
  <si>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</si>
  <si>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</si>
  <si>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</si>
  <si>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</si>
  <si>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</si>
  <si>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</si>
  <si>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</si>
  <si>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</si>
  <si>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</si>
  <si>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</si>
  <si>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</si>
  <si>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</si>
  <si>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</si>
  <si>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</si>
  <si>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</si>
  <si>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</si>
  <si>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</si>
  <si>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</si>
  <si>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</si>
  <si>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</si>
  <si>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</si>
  <si>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</si>
  <si>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</si>
  <si>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</si>
  <si>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</si>
  <si>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</si>
  <si>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</si>
  <si>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</si>
  <si>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</si>
  <si>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</si>
  <si>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</si>
  <si>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</si>
  <si>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</si>
  <si>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</si>
  <si>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</si>
  <si>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</si>
  <si>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</si>
  <si>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</si>
  <si>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</si>
  <si>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</si>
  <si>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</si>
  <si>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</si>
  <si>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</si>
  <si>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</si>
  <si>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</si>
  <si>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</si>
  <si>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</si>
  <si>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</si>
  <si>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</si>
  <si>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</si>
  <si>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</si>
  <si>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</si>
  <si>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</si>
  <si>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</si>
  <si>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</si>
  <si>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</si>
  <si>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</si>
  <si>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</si>
  <si>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</si>
  <si>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</si>
  <si>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</si>
  <si>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</si>
  <si>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</si>
  <si>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</si>
  <si>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</si>
  <si>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</si>
  <si>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</si>
  <si>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</si>
  <si>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</si>
  <si>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</si>
  <si>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</si>
  <si>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</si>
  <si>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</si>
  <si>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</si>
  <si>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</si>
  <si>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</si>
  <si>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</si>
  <si>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</si>
  <si>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</si>
  <si>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</si>
  <si>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</si>
  <si>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</si>
  <si>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</si>
  <si>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</si>
  <si>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</si>
  <si>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</si>
  <si>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</si>
  <si>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</si>
  <si>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</si>
  <si>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</si>
  <si>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</si>
  <si>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</si>
  <si>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</si>
  <si>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</si>
  <si>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</si>
  <si>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</si>
  <si>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</si>
  <si>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</si>
  <si>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</si>
  <si>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</si>
  <si>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</si>
  <si>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</si>
  <si>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</si>
  <si>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</si>
  <si>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</si>
  <si>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</si>
  <si>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</si>
  <si>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</si>
  <si>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</si>
  <si>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</si>
  <si>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</si>
  <si>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</si>
  <si>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</si>
  <si>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</si>
  <si>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</si>
  <si>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</si>
  <si>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</si>
  <si>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</si>
  <si>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</si>
  <si>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</si>
  <si>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</si>
  <si>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</si>
  <si>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</si>
  <si>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</si>
  <si>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</si>
  <si>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</si>
  <si>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</si>
  <si>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</si>
  <si>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</si>
  <si>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</si>
  <si>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</si>
  <si>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</si>
  <si>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</si>
  <si>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</si>
  <si>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</si>
  <si>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</si>
  <si>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</si>
  <si>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</si>
  <si>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</si>
  <si>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</si>
  <si>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</si>
  <si>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</si>
  <si>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</si>
  <si>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</si>
  <si>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</si>
  <si>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</si>
  <si>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</si>
  <si>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</si>
  <si>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</si>
  <si>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</si>
  <si>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</si>
  <si>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</si>
  <si>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</si>
  <si>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</si>
  <si>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</si>
  <si>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</si>
  <si>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</si>
  <si>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</si>
  <si>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</si>
  <si>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</si>
  <si>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</si>
  <si>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</si>
  <si>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</si>
  <si>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</si>
  <si>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</si>
  <si>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</si>
  <si>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</si>
  <si>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</si>
  <si>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</si>
  <si>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</si>
  <si>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</si>
  <si>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</si>
  <si>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</si>
  <si>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</si>
  <si>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</si>
  <si>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</si>
  <si>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</si>
  <si>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</si>
  <si>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</si>
  <si>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</si>
  <si>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</si>
  <si>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</si>
  <si>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</si>
  <si>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</si>
  <si>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</si>
  <si>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</si>
  <si>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</si>
  <si>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</si>
  <si>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</si>
  <si>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</si>
  <si>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</si>
  <si>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</si>
  <si>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</si>
  <si>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</si>
  <si>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</si>
  <si>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</si>
  <si>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</si>
  <si>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</si>
  <si>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</si>
  <si>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</si>
  <si>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</si>
  <si>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</si>
  <si>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</si>
  <si>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</si>
  <si>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</si>
  <si>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</si>
  <si>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</si>
  <si>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</si>
  <si>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</si>
  <si>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</si>
  <si>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</si>
  <si>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</si>
  <si>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</si>
  <si>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</si>
  <si>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</si>
  <si>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</si>
  <si>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</si>
  <si>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</si>
  <si>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</si>
  <si>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</si>
  <si>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</si>
  <si>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</si>
  <si>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</si>
  <si>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</si>
  <si>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</si>
  <si>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</si>
  <si>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</si>
  <si>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</si>
  <si>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</si>
  <si>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</si>
  <si>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</si>
  <si>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</si>
  <si>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</si>
  <si>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</si>
  <si>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</si>
  <si>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</si>
  <si>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</si>
  <si>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</si>
  <si>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</si>
  <si>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</si>
  <si>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</si>
  <si>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</si>
  <si>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</si>
  <si>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</si>
  <si>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</si>
  <si>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</si>
  <si>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</si>
  <si>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</si>
  <si>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</si>
  <si>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</si>
  <si>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</si>
  <si>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</si>
  <si>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</si>
  <si>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</si>
  <si>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</si>
  <si>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</si>
  <si>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</si>
  <si>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</si>
  <si>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</si>
  <si>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</si>
  <si>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</si>
  <si>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</si>
  <si>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</si>
  <si>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</si>
  <si>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</si>
  <si>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</si>
  <si>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</si>
  <si>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</si>
  <si>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</si>
  <si>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</si>
  <si>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</si>
  <si>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</si>
  <si>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</si>
  <si>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</si>
  <si>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</si>
  <si>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</si>
  <si>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</si>
  <si>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</si>
  <si>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</si>
  <si>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</si>
  <si>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</si>
  <si>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</si>
  <si>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</si>
  <si>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</si>
  <si>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</si>
  <si>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</si>
  <si>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</si>
  <si>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</si>
  <si>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</si>
  <si>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</si>
  <si>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</si>
  <si>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</si>
  <si>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</si>
  <si>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</si>
  <si>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</si>
  <si>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</si>
  <si>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</si>
  <si>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</si>
  <si>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</si>
  <si>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</si>
  <si>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</si>
  <si>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</si>
  <si>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</si>
  <si>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</si>
  <si>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</si>
  <si>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</si>
  <si>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</si>
  <si>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</si>
  <si>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</si>
  <si>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</si>
  <si>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</si>
  <si>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</si>
  <si>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</si>
  <si>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</si>
  <si>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</si>
  <si>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</si>
  <si>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</si>
  <si>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</si>
  <si>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</si>
  <si>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</si>
  <si>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</si>
  <si>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</si>
  <si>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</si>
  <si>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</si>
  <si>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</si>
  <si>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</si>
  <si>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</si>
  <si>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</si>
  <si>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</si>
  <si>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</si>
  <si>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</si>
  <si>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</si>
  <si>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</si>
  <si>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</si>
  <si>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</si>
  <si>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</si>
  <si>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</si>
  <si>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</si>
  <si>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</si>
  <si>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</si>
  <si>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</si>
  <si>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</si>
  <si>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</si>
  <si>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</si>
  <si>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</si>
  <si>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</si>
  <si>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</si>
  <si>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</si>
  <si>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</si>
  <si>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</si>
  <si>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</si>
  <si>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</si>
  <si>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</si>
  <si>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</si>
  <si>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</si>
  <si>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</si>
  <si>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</si>
  <si>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</si>
  <si>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</si>
  <si>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</si>
  <si>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</si>
  <si>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</si>
  <si>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</si>
  <si>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</si>
  <si>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</si>
  <si>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</si>
  <si>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</si>
  <si>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</si>
  <si>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</si>
  <si>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</si>
  <si>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</si>
  <si>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</si>
  <si>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</si>
  <si>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</si>
  <si>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</si>
  <si>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</si>
  <si>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</si>
  <si>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</si>
  <si>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</si>
  <si>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</si>
  <si>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</si>
  <si>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</si>
  <si>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</si>
  <si>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</si>
  <si>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</si>
  <si>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</si>
  <si>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</si>
  <si>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</si>
  <si>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</si>
  <si>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</si>
  <si>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</si>
  <si>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</si>
  <si>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</si>
  <si>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</si>
  <si>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</si>
  <si>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</si>
  <si>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</si>
  <si>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</si>
  <si>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</si>
  <si>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</si>
  <si>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</si>
  <si>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</si>
  <si>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</si>
  <si>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</si>
  <si>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</si>
  <si>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</si>
  <si>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</si>
  <si>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</si>
  <si>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</si>
  <si>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</si>
  <si>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</si>
  <si>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</si>
  <si>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</si>
  <si>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</si>
  <si>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</si>
  <si>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</si>
  <si>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</si>
  <si>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</si>
  <si>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</si>
  <si>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</si>
  <si>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</si>
  <si>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</si>
  <si>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</si>
  <si>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</si>
  <si>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</si>
  <si>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</si>
  <si>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</si>
  <si>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</si>
  <si>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</si>
  <si>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</si>
  <si>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</si>
  <si>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</si>
  <si>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</si>
  <si>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</si>
  <si>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</si>
  <si>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</si>
  <si>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</si>
  <si>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</si>
  <si>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</si>
  <si>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</si>
  <si>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</si>
  <si>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</si>
  <si>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</si>
  <si>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</si>
  <si>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</si>
  <si>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</si>
  <si>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</si>
  <si>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</si>
  <si>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</si>
  <si>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</si>
  <si>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</si>
  <si>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</si>
  <si>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</si>
  <si>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</si>
  <si>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</si>
  <si>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</si>
  <si>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</si>
  <si>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</si>
  <si>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</si>
  <si>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</si>
  <si>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</si>
  <si>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</si>
  <si>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</si>
  <si>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</si>
  <si>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</si>
  <si>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</si>
  <si>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</si>
  <si>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</si>
  <si>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</si>
  <si>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</si>
  <si>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</si>
  <si>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</si>
  <si>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</si>
  <si>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</si>
  <si>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</si>
  <si>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</si>
  <si>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</si>
  <si>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</si>
  <si>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</si>
  <si>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</si>
  <si>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</si>
  <si>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</si>
  <si>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</si>
  <si>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</si>
  <si>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</si>
  <si>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</si>
  <si>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</si>
  <si>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</si>
  <si>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</si>
  <si>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</si>
  <si>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</si>
  <si>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</si>
  <si>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</si>
  <si>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</si>
  <si>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</si>
  <si>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</si>
  <si>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</si>
  <si>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</si>
  <si>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</si>
  <si>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</si>
  <si>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</si>
  <si>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</si>
  <si>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</si>
  <si>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</si>
  <si>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</si>
  <si>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</si>
  <si>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</si>
  <si>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</si>
  <si>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</si>
  <si>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</si>
  <si>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</si>
  <si>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</si>
  <si>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</si>
  <si>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</si>
  <si>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</si>
  <si>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</si>
  <si>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</si>
  <si>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</si>
  <si>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</si>
  <si>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</si>
  <si>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</si>
  <si>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</si>
  <si>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</si>
  <si>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</si>
  <si>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</si>
  <si>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</si>
  <si>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</si>
  <si>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</si>
  <si>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</si>
  <si>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</si>
  <si>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</si>
  <si>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</si>
  <si>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</si>
  <si>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</si>
  <si>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</si>
  <si>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</si>
  <si>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</si>
  <si>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</si>
  <si>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</si>
  <si>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</si>
  <si>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</si>
  <si>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</si>
  <si>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</si>
  <si>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</si>
  <si>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</si>
  <si>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</si>
  <si>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</si>
  <si>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</si>
  <si>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</si>
  <si>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</si>
  <si>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</si>
  <si>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</si>
  <si>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</si>
  <si>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</si>
  <si>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</si>
  <si>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</si>
  <si>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</si>
  <si>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</si>
  <si>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</si>
  <si>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</si>
  <si>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</si>
  <si>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</si>
  <si>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</si>
  <si>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</si>
  <si>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</si>
  <si>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</si>
  <si>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</si>
  <si>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</si>
  <si>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</si>
  <si>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</si>
  <si>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</si>
  <si>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</si>
  <si>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</si>
  <si>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</si>
  <si>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</si>
  <si>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</si>
  <si>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</si>
  <si>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</si>
  <si>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</si>
  <si>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</si>
  <si>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</si>
  <si>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</si>
  <si>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</si>
  <si>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</si>
  <si>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</si>
  <si>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</si>
  <si>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</si>
  <si>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</si>
  <si>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</si>
  <si>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</si>
  <si>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</si>
  <si>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</si>
  <si>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</si>
  <si>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</si>
  <si>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</si>
  <si>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</si>
  <si>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</si>
  <si>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</si>
  <si>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</si>
  <si>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</si>
  <si>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</si>
  <si>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</si>
  <si>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</si>
  <si>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</si>
  <si>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</si>
  <si>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</si>
  <si>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</si>
  <si>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</si>
  <si>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</si>
  <si>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</si>
  <si>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</si>
  <si>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</si>
  <si>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</si>
  <si>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</si>
  <si>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</si>
  <si>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</si>
  <si>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</si>
  <si>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</si>
  <si>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</si>
  <si>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</si>
  <si>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</si>
  <si>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</si>
  <si>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</si>
  <si>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</si>
  <si>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</si>
  <si>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</si>
  <si>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</si>
  <si>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</si>
  <si>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</si>
  <si>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</si>
  <si>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</si>
  <si>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</si>
  <si>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</si>
  <si>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</si>
  <si>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</si>
  <si>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</si>
  <si>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</si>
  <si>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</si>
  <si>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</si>
  <si>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</si>
  <si>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</si>
  <si>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</si>
  <si>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</si>
  <si>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</si>
  <si>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</si>
  <si>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</si>
  <si>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</si>
  <si>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</si>
  <si>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</si>
  <si>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</si>
  <si>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</si>
  <si>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</si>
  <si>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</si>
  <si>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</si>
  <si>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</si>
  <si>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</si>
  <si>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</si>
  <si>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</si>
  <si>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</si>
  <si>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</si>
  <si>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</si>
  <si>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</si>
  <si>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</si>
  <si>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</si>
  <si>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</si>
  <si>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</si>
  <si>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</si>
  <si>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</si>
  <si>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</si>
  <si>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</si>
  <si>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</si>
  <si>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</si>
  <si>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</si>
  <si>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</si>
  <si>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</si>
  <si>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</si>
  <si>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</si>
  <si>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</si>
  <si>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</si>
  <si>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</si>
  <si>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</si>
  <si>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</si>
  <si>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</si>
  <si>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</si>
  <si>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</si>
  <si>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</si>
  <si>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</si>
  <si>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</si>
  <si>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</si>
  <si>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</si>
  <si>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</si>
  <si>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</si>
  <si>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</si>
  <si>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</si>
  <si>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</si>
  <si>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</si>
  <si>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</si>
  <si>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</si>
  <si>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</si>
  <si>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</si>
  <si>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</si>
  <si>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</si>
  <si>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</si>
  <si>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</si>
  <si>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</si>
  <si>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</si>
  <si>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</si>
  <si>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</si>
  <si>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</si>
  <si>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</si>
  <si>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</si>
  <si>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</si>
  <si>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</si>
  <si>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</si>
  <si>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</si>
  <si>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</si>
  <si>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</si>
  <si>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</si>
  <si>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</si>
  <si>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</si>
  <si>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</si>
  <si>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</si>
  <si>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</si>
  <si>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</si>
  <si>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</si>
  <si>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</si>
  <si>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</si>
  <si>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</si>
  <si>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</si>
  <si>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</si>
  <si>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</si>
  <si>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</si>
  <si>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</si>
  <si>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</si>
  <si>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</si>
  <si>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</si>
  <si>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</si>
  <si>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</si>
  <si>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</si>
  <si>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</si>
  <si>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</si>
  <si>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</si>
  <si>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</si>
  <si>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</si>
  <si>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</si>
  <si>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</si>
  <si>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</si>
  <si>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</si>
  <si>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</si>
  <si>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</si>
  <si>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</si>
  <si>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</si>
  <si>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</si>
  <si>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</si>
  <si>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</si>
  <si>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</si>
  <si>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</si>
  <si>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</si>
  <si>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</si>
  <si>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</si>
  <si>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</si>
  <si>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</si>
  <si>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</si>
  <si>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</si>
  <si>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</si>
  <si>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</si>
  <si>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</si>
  <si>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</si>
  <si>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</si>
  <si>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</si>
  <si>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</si>
  <si>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</si>
  <si>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</si>
  <si>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</si>
  <si>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</si>
  <si>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</si>
  <si>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</si>
  <si>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</si>
  <si>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</si>
  <si>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</si>
  <si>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</si>
  <si>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</si>
  <si>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</si>
  <si>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</si>
  <si>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</si>
  <si>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</si>
  <si>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</si>
  <si>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</si>
  <si>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</si>
  <si>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</si>
  <si>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</si>
  <si>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</si>
  <si>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</si>
  <si>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</si>
  <si>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</si>
  <si>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</si>
  <si>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</si>
  <si>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</si>
  <si>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</si>
  <si>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</si>
  <si>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</si>
  <si>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</si>
  <si>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</si>
  <si>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</si>
  <si>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</si>
  <si>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</si>
  <si>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</si>
  <si>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</si>
  <si>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</si>
  <si>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</si>
  <si>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</si>
  <si>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</si>
  <si>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</si>
  <si>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</si>
  <si>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</si>
  <si>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</si>
  <si>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</si>
  <si>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</si>
  <si>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</si>
  <si>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</si>
  <si>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</si>
  <si>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</si>
  <si>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</si>
  <si>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</si>
  <si>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</si>
  <si>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</si>
  <si>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</si>
  <si>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</si>
  <si>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</si>
  <si>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</si>
  <si>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</si>
  <si>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</si>
  <si>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</si>
  <si>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</si>
  <si>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</si>
  <si>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</si>
  <si>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</si>
  <si>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</si>
  <si>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</si>
  <si>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</si>
  <si>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</si>
  <si>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</si>
  <si>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</si>
  <si>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</si>
  <si>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</si>
  <si>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</si>
  <si>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</si>
  <si>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</si>
  <si>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</si>
  <si>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</si>
  <si>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</si>
  <si>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</si>
  <si>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</si>
  <si>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</si>
  <si>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</si>
  <si>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</si>
  <si>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</si>
  <si>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</si>
  <si>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</si>
  <si>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</si>
  <si>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</si>
  <si>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</si>
  <si>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</si>
  <si>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</si>
  <si>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</si>
  <si>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</si>
  <si>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</si>
  <si>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</si>
  <si>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</si>
  <si>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</si>
  <si>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</si>
  <si>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</si>
  <si>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</si>
  <si>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</si>
  <si>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</si>
  <si>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</si>
  <si>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</si>
  <si>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</si>
  <si>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</si>
  <si>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</si>
  <si>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</si>
  <si>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</si>
  <si>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</si>
  <si>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</si>
  <si>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</si>
  <si>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</si>
  <si>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</si>
  <si>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</si>
  <si>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</si>
  <si>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</si>
  <si>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</si>
  <si>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</si>
  <si>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</si>
  <si>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</si>
  <si>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</si>
  <si>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</si>
  <si>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</si>
  <si>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</si>
  <si>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</si>
  <si>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</si>
  <si>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</si>
  <si>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</si>
  <si>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</si>
  <si>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</si>
  <si>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</si>
  <si>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</si>
  <si>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</si>
  <si>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</si>
  <si>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</si>
  <si>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</si>
  <si>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</si>
  <si>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</si>
  <si>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</si>
  <si>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</si>
  <si>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</si>
  <si>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</si>
  <si>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</si>
  <si>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</si>
  <si>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</si>
  <si>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</si>
  <si>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</si>
  <si>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</si>
  <si>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</si>
  <si>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</si>
  <si>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</si>
  <si>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</si>
  <si>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</si>
  <si>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</si>
  <si>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</si>
  <si>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</si>
  <si>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</si>
  <si>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</si>
  <si>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</si>
  <si>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</si>
  <si>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</si>
  <si>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</si>
  <si>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</si>
  <si>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</si>
  <si>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</si>
  <si>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</si>
  <si>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</si>
  <si>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</si>
  <si>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</si>
  <si>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</si>
  <si>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</si>
  <si>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</si>
  <si>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</si>
  <si>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</si>
  <si>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</si>
  <si>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</si>
  <si>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</si>
  <si>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</si>
  <si>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</si>
  <si>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</si>
  <si>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</si>
  <si>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</si>
  <si>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</si>
  <si>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</si>
  <si>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</si>
  <si>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</si>
  <si>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</si>
  <si>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</si>
  <si>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</si>
  <si>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</si>
  <si>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</si>
  <si>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</si>
  <si>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</si>
  <si>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</si>
  <si>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</si>
  <si>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</si>
  <si>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</si>
  <si>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</si>
  <si>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</si>
  <si>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</si>
  <si>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</si>
  <si>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</si>
  <si>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</si>
  <si>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</si>
  <si>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</si>
  <si>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</si>
  <si>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</si>
  <si>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</si>
  <si>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</si>
  <si>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</si>
  <si>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</si>
  <si>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</si>
  <si>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</si>
  <si>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</si>
  <si>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</si>
  <si>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</si>
  <si>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</si>
  <si>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</si>
  <si>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</si>
  <si>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</si>
  <si>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</si>
  <si>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</si>
  <si>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</si>
  <si>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</si>
  <si>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</si>
  <si>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</si>
  <si>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</si>
  <si>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</si>
  <si>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</si>
  <si>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</si>
  <si>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</si>
  <si>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</si>
  <si>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</si>
  <si>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</si>
  <si>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</si>
  <si>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</si>
  <si>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</si>
  <si>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</si>
  <si>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</si>
  <si>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</si>
  <si>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</si>
  <si>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</si>
  <si>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</si>
  <si>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</si>
  <si>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</si>
  <si>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</si>
  <si>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</si>
  <si>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</si>
  <si>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</si>
  <si>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</si>
  <si>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</si>
  <si>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</si>
  <si>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</si>
  <si>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</si>
  <si>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</si>
  <si>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</si>
  <si>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</si>
  <si>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</si>
  <si>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</si>
  <si>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</si>
  <si>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</si>
  <si>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</si>
  <si>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</si>
  <si>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</si>
  <si>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</si>
  <si>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</si>
  <si>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</si>
  <si>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</si>
  <si>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</si>
  <si>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</si>
  <si>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</si>
  <si>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</si>
  <si>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</si>
  <si>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</si>
  <si>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</si>
  <si>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</si>
  <si>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</si>
  <si>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</si>
  <si>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</si>
  <si>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</si>
  <si>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</si>
  <si>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</si>
  <si>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</si>
  <si>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</si>
  <si>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</si>
  <si>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</si>
  <si>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</si>
  <si>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</si>
  <si>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</si>
  <si>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</si>
  <si>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</si>
  <si>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</si>
  <si>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</si>
  <si>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</si>
  <si>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</si>
  <si>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</si>
  <si>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</si>
  <si>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</si>
  <si>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</si>
  <si>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</si>
  <si>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</si>
  <si>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</si>
  <si>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</si>
  <si>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</si>
  <si>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</si>
  <si>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</si>
  <si>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</si>
  <si>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</si>
  <si>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</si>
  <si>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</si>
  <si>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</si>
  <si>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</si>
  <si>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</si>
  <si>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</si>
  <si>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</si>
  <si>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</si>
  <si>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</si>
  <si>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</si>
  <si>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</si>
  <si>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</si>
  <si>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</si>
  <si>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</si>
  <si>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</si>
  <si>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</si>
  <si>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</si>
  <si>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</si>
  <si>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</si>
  <si>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</si>
  <si>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</si>
  <si>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</si>
  <si>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</si>
  <si>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</si>
  <si>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</si>
  <si>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</si>
  <si>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</si>
  <si>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</si>
  <si>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</si>
  <si>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</si>
  <si>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</si>
  <si>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</si>
  <si>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</si>
  <si>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</si>
  <si>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</si>
  <si>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</si>
  <si>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</si>
  <si>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</si>
  <si>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</si>
  <si>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</si>
  <si>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</si>
  <si>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</si>
  <si>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</si>
  <si>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</si>
  <si>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</si>
  <si>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</si>
  <si>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</si>
  <si>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</si>
  <si>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</si>
  <si>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</si>
  <si>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</si>
  <si>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</si>
  <si>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</si>
  <si>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</si>
  <si>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</si>
  <si>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</si>
  <si>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</si>
  <si>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</si>
  <si>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</si>
  <si>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</si>
  <si>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</si>
  <si>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</si>
  <si>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</si>
  <si>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</si>
  <si>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</si>
  <si>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</si>
  <si>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</si>
  <si>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</si>
  <si>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</si>
  <si>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</si>
  <si>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</si>
  <si>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</si>
  <si>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</si>
  <si>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</si>
  <si>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</si>
  <si>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</si>
  <si>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</si>
  <si>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</si>
  <si>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</si>
  <si>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</si>
  <si>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</si>
  <si>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</si>
  <si>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</si>
  <si>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</si>
  <si>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</si>
  <si>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</si>
  <si>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</si>
  <si>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</si>
  <si>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</si>
  <si>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</si>
  <si>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</si>
  <si>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</si>
  <si>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</si>
  <si>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</si>
  <si>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</si>
  <si>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</si>
  <si>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</si>
  <si>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</si>
  <si>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</si>
  <si>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</si>
  <si>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</si>
  <si>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</si>
  <si>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</si>
  <si>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</si>
  <si>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</si>
  <si>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</si>
  <si>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</si>
  <si>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</si>
  <si>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</si>
  <si>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</si>
  <si>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</si>
  <si>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</si>
  <si>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</si>
  <si>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</si>
  <si>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</si>
  <si>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</si>
  <si>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</si>
  <si>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</si>
  <si>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</si>
  <si>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</si>
  <si>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</si>
  <si>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</si>
  <si>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</si>
  <si>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</si>
  <si>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</si>
  <si>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</si>
  <si>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</si>
  <si>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</si>
  <si>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</si>
  <si>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</si>
  <si>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</si>
  <si>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</si>
  <si>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</si>
  <si>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</si>
  <si>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</si>
  <si>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</si>
  <si>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</si>
  <si>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</si>
  <si>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</si>
  <si>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</si>
  <si>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</si>
  <si>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</si>
  <si>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</si>
  <si>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</si>
  <si>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</si>
  <si>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</si>
  <si>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</si>
  <si>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</si>
  <si>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</si>
  <si>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</si>
  <si>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</si>
  <si>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</si>
  <si>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</si>
  <si>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</si>
  <si>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</si>
  <si>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</si>
  <si>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</si>
  <si>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</si>
  <si>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</si>
  <si>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</si>
  <si>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</si>
  <si>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</si>
  <si>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</si>
  <si>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</si>
  <si>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</si>
  <si>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</si>
  <si>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</si>
  <si>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</si>
  <si>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</si>
  <si>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</si>
  <si>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</si>
  <si>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</si>
  <si>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</si>
  <si>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</si>
  <si>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</si>
  <si>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</si>
  <si>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</si>
  <si>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</si>
  <si>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</si>
  <si>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</si>
  <si>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</si>
  <si>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</si>
  <si>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</si>
  <si>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</si>
  <si>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</si>
  <si>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</si>
  <si>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</si>
  <si>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</si>
  <si>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</si>
  <si>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</si>
  <si>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</si>
  <si>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</si>
  <si>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</si>
  <si>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</si>
  <si>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</si>
  <si>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</si>
  <si>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</si>
  <si>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</si>
  <si>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</si>
  <si>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</si>
  <si>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</si>
  <si>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</si>
  <si>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</si>
  <si>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</si>
  <si>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</si>
  <si>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</si>
  <si>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</si>
  <si>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</si>
  <si>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</si>
  <si>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</si>
  <si>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</si>
  <si>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</si>
  <si>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</si>
  <si>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</si>
  <si>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</si>
  <si>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</si>
  <si>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</si>
  <si>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</si>
  <si>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</si>
  <si>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</si>
  <si>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</si>
  <si>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</si>
  <si>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</si>
  <si>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</si>
  <si>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</si>
  <si>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</si>
  <si>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</si>
  <si>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</si>
  <si>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</si>
  <si>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</si>
  <si>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</si>
  <si>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</si>
  <si>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</si>
  <si>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</si>
  <si>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</si>
  <si>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</si>
  <si>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</si>
  <si>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</si>
  <si>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</si>
  <si>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</si>
  <si>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</si>
  <si>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</si>
  <si>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</si>
  <si>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</si>
  <si>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</si>
  <si>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</si>
  <si>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</si>
  <si>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</si>
  <si>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</si>
  <si>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</si>
  <si>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</si>
  <si>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</si>
  <si>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</si>
  <si>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</si>
  <si>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</si>
  <si>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</si>
  <si>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</si>
  <si>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</si>
  <si>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</si>
  <si>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</si>
  <si>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</si>
  <si>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</si>
  <si>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</si>
  <si>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</si>
  <si>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</si>
  <si>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</si>
  <si>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</si>
  <si>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</si>
  <si>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</si>
  <si>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</si>
  <si>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</si>
  <si>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</si>
  <si>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</si>
  <si>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</si>
  <si>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</si>
  <si>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</si>
  <si>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</si>
  <si>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</si>
  <si>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</si>
  <si>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</si>
  <si>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</si>
  <si>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</si>
  <si>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</si>
  <si>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</si>
  <si>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</si>
  <si>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</si>
  <si>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</si>
  <si>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</si>
  <si>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</si>
  <si>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</si>
  <si>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</si>
  <si>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</si>
  <si>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</si>
  <si>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</si>
  <si>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</si>
  <si>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</si>
  <si>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</si>
  <si>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</si>
  <si>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</si>
  <si>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</si>
  <si>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</si>
  <si>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</si>
  <si>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</si>
  <si>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</si>
  <si>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</si>
  <si>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</si>
  <si>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</si>
  <si>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</si>
  <si>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</si>
  <si>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</si>
  <si>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</si>
  <si>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</si>
  <si>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</si>
  <si>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</si>
  <si>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</si>
  <si>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</si>
  <si>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</si>
  <si>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</si>
  <si>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</si>
  <si>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</si>
  <si>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</si>
  <si>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</si>
  <si>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</si>
  <si>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</si>
  <si>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</si>
  <si>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</si>
  <si>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</si>
  <si>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</si>
  <si>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</si>
  <si>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</si>
  <si>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</si>
  <si>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</si>
  <si>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</si>
  <si>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</si>
  <si>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</si>
  <si>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</si>
  <si>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</si>
  <si>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</si>
  <si>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</si>
  <si>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</si>
  <si>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</si>
  <si>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</si>
  <si>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</si>
  <si>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</si>
  <si>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</si>
  <si>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</si>
  <si>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</si>
  <si>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</si>
  <si>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</si>
  <si>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</si>
  <si>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</si>
  <si>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</si>
  <si>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</si>
  <si>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</si>
  <si>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</si>
  <si>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</si>
  <si>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</si>
  <si>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</si>
  <si>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</si>
  <si>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</si>
  <si>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</si>
  <si>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</si>
  <si>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</si>
  <si>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</si>
  <si>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</si>
  <si>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</si>
  <si>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</si>
  <si>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</si>
  <si>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</si>
  <si>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</si>
  <si>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</si>
  <si>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</si>
  <si>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</si>
  <si>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</si>
  <si>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</si>
  <si>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</si>
  <si>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</si>
  <si>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</si>
  <si>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</si>
  <si>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</si>
  <si>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</si>
  <si>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</si>
  <si>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</si>
  <si>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</si>
  <si>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</si>
  <si>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</si>
  <si>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</si>
  <si>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</si>
  <si>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</si>
  <si>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</si>
  <si>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</si>
  <si>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</si>
  <si>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</si>
  <si>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</si>
  <si>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</si>
  <si>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</si>
  <si>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</si>
  <si>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</si>
  <si>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</si>
  <si>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</si>
  <si>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</si>
  <si>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</si>
  <si>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</si>
  <si>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</si>
  <si>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</si>
  <si>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</si>
  <si>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</si>
  <si>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</si>
  <si>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</si>
  <si>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</si>
  <si>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</si>
  <si>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</si>
  <si>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</si>
  <si>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</si>
  <si>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</si>
  <si>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</si>
  <si>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</si>
  <si>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</si>
  <si>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</si>
  <si>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</si>
  <si>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</si>
  <si>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</si>
  <si>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</si>
  <si>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</si>
  <si>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</si>
  <si>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</si>
  <si>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</si>
  <si>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</si>
  <si>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</si>
  <si>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</si>
  <si>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</si>
  <si>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</si>
  <si>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</si>
  <si>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</si>
  <si>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</si>
  <si>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</si>
  <si>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</si>
  <si>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</si>
  <si>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</si>
  <si>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</si>
  <si>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</si>
  <si>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</si>
  <si>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</si>
  <si>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</si>
  <si>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</si>
  <si>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</si>
  <si>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</si>
  <si>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</si>
  <si>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</si>
  <si>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</si>
  <si>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</si>
  <si>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</si>
  <si>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</si>
  <si>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</si>
  <si>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</si>
  <si>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</si>
  <si>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</si>
  <si>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</si>
  <si>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</si>
  <si>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</si>
  <si>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</si>
  <si>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</si>
  <si>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</si>
  <si>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</si>
  <si>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</si>
  <si>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</si>
  <si>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</si>
  <si>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</si>
  <si>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</si>
  <si>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</si>
  <si>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</si>
  <si>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</si>
  <si>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</si>
  <si>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</si>
  <si>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</si>
  <si>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</si>
  <si>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</si>
  <si>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</si>
  <si>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</si>
  <si>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</si>
  <si>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</si>
  <si>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</si>
  <si>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</si>
  <si>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</si>
  <si>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</si>
  <si>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</si>
  <si>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</si>
  <si>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</si>
  <si>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</si>
  <si>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</si>
  <si>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</si>
  <si>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</si>
  <si>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</si>
  <si>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</si>
  <si>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</si>
  <si>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</si>
  <si>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</si>
  <si>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</si>
  <si>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</si>
  <si>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</si>
  <si>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</si>
  <si>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</si>
  <si>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</si>
  <si>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</si>
  <si>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</si>
  <si>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</si>
  <si>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</si>
  <si>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</si>
  <si>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</si>
  <si>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</si>
  <si>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</si>
  <si>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</si>
  <si>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</si>
  <si>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</si>
  <si>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</si>
  <si>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</si>
  <si>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</si>
  <si>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</si>
  <si>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</si>
  <si>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</si>
  <si>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</si>
  <si>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</si>
  <si>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</si>
  <si>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</si>
  <si>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</si>
  <si>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</si>
  <si>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</si>
  <si>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</si>
  <si>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</si>
  <si>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</si>
  <si>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</si>
  <si>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</si>
  <si>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</si>
  <si>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</si>
  <si>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</si>
  <si>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</si>
  <si>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</si>
  <si>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</si>
  <si>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</si>
  <si>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</si>
  <si>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</si>
  <si>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</si>
  <si>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</si>
  <si>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</si>
  <si>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</si>
  <si>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</si>
  <si>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</si>
  <si>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</si>
  <si>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</si>
  <si>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</si>
  <si>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</si>
  <si>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</si>
  <si>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</si>
  <si>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</si>
  <si>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</si>
  <si>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</si>
  <si>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</si>
  <si>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</si>
  <si>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</si>
  <si>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</si>
  <si>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</si>
  <si>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</si>
  <si>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</si>
  <si>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</si>
  <si>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</si>
  <si>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</si>
  <si>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</si>
  <si>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</si>
  <si>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</si>
  <si>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</si>
  <si>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</si>
  <si>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</si>
  <si>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</si>
  <si>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</si>
  <si>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</si>
  <si>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</si>
  <si>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</si>
  <si>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</si>
  <si>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</si>
  <si>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</si>
  <si>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</si>
  <si>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</si>
  <si>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</si>
  <si>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</si>
  <si>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</si>
  <si>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</si>
  <si>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</si>
  <si>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</si>
  <si>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</si>
  <si>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</si>
  <si>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</si>
  <si>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</si>
  <si>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</si>
  <si>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</si>
  <si>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</si>
  <si>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</si>
  <si>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</si>
  <si>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</si>
  <si>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</si>
  <si>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</si>
  <si>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</si>
  <si>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</si>
  <si>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</si>
  <si>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</si>
  <si>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</si>
  <si>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</si>
  <si>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</si>
  <si>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</si>
  <si>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</si>
  <si>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</si>
  <si>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</si>
  <si>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</si>
  <si>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</si>
  <si>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</si>
  <si>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</si>
  <si>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</si>
  <si>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</si>
  <si>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</si>
  <si>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</si>
  <si>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</si>
  <si>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</si>
  <si>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</si>
  <si>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</si>
  <si>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</si>
  <si>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</si>
  <si>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</si>
  <si>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</si>
  <si>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</si>
  <si>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</si>
  <si>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</si>
  <si>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</si>
  <si>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</si>
  <si>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</si>
  <si>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</si>
  <si>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</si>
  <si>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</si>
  <si>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</si>
  <si>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</si>
  <si>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</si>
  <si>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</si>
  <si>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</si>
  <si>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</si>
  <si>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</si>
  <si>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</si>
  <si>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</si>
  <si>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</si>
  <si>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</si>
  <si>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</si>
  <si>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</si>
  <si>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</si>
  <si>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</si>
  <si>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</si>
  <si>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</si>
  <si>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</si>
  <si>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</si>
  <si>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</si>
  <si>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</si>
  <si>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</si>
  <si>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</si>
  <si>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</si>
  <si>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</si>
  <si>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</si>
  <si>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</si>
  <si>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</si>
  <si>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</si>
  <si>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</si>
  <si>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</si>
  <si>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</si>
  <si>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</si>
  <si>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</si>
  <si>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</si>
  <si>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</si>
  <si>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</si>
  <si>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</si>
  <si>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</si>
  <si>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</si>
  <si>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</si>
  <si>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</si>
  <si>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</si>
  <si>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</si>
  <si>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</si>
  <si>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</si>
  <si>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</si>
  <si>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</si>
  <si>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</si>
  <si>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</si>
  <si>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</si>
  <si>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</si>
  <si>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</si>
  <si>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</si>
  <si>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</si>
  <si>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</si>
  <si>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</si>
  <si>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</si>
  <si>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</si>
  <si>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</si>
  <si>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</si>
  <si>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</si>
  <si>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</si>
  <si>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</si>
  <si>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</si>
  <si>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</si>
  <si>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</si>
  <si>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</si>
  <si>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</si>
  <si>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</si>
  <si>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</si>
  <si>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</si>
  <si>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</si>
  <si>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</si>
  <si>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</si>
  <si>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</si>
  <si>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</si>
  <si>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</si>
  <si>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</si>
  <si>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</si>
  <si>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</si>
  <si>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</si>
  <si>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</si>
  <si>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</si>
  <si>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</si>
  <si>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</si>
  <si>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</si>
  <si>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</si>
  <si>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</si>
  <si>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</si>
  <si>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</si>
  <si>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</si>
  <si>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</si>
  <si>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</si>
  <si>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</si>
  <si>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</si>
  <si>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</si>
  <si>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</si>
  <si>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</si>
  <si>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</si>
  <si>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</si>
  <si>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</si>
  <si>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</si>
  <si>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</si>
  <si>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</si>
  <si>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</si>
  <si>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</si>
  <si>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</si>
  <si>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</si>
  <si>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</si>
  <si>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</si>
  <si>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</si>
  <si>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</si>
  <si>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</si>
  <si>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</si>
  <si>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</si>
  <si>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</si>
  <si>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</si>
  <si>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</si>
  <si>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</si>
  <si>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</si>
  <si>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</si>
  <si>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</si>
  <si>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</si>
  <si>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</si>
  <si>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</si>
  <si>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</si>
  <si>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</si>
  <si>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</si>
  <si>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</si>
  <si>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</si>
  <si>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</si>
  <si>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</si>
  <si>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</si>
  <si>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</si>
  <si>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</si>
  <si>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</si>
  <si>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</si>
  <si>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</si>
  <si>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</si>
  <si>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</si>
  <si>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</si>
  <si>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</si>
  <si>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</si>
  <si>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</si>
  <si>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</si>
  <si>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</si>
  <si>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</si>
  <si>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</si>
  <si>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</si>
  <si>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</si>
  <si>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</si>
  <si>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</si>
  <si>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</si>
  <si>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</si>
  <si>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</si>
  <si>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</si>
  <si>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</si>
  <si>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</si>
  <si>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</si>
  <si>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</si>
  <si>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</si>
  <si>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</si>
  <si>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</si>
  <si>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</si>
  <si>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</si>
  <si>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</si>
  <si>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</si>
  <si>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</si>
  <si>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</si>
  <si>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</si>
  <si>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</si>
  <si>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</si>
  <si>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</si>
  <si>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</si>
  <si>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</si>
  <si>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</si>
  <si>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</si>
  <si>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</si>
  <si>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</si>
  <si>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</si>
  <si>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</si>
  <si>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</si>
  <si>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</si>
  <si>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</si>
  <si>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</si>
  <si>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</si>
  <si>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</si>
  <si>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</si>
  <si>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</si>
  <si>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</si>
  <si>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</si>
  <si>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</si>
  <si>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</si>
  <si>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</si>
  <si>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</si>
  <si>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</si>
  <si>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</si>
  <si>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</si>
  <si>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</si>
  <si>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</si>
  <si>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</si>
  <si>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</si>
  <si>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</si>
  <si>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</si>
  <si>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</si>
  <si>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</si>
  <si>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</si>
  <si>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</si>
  <si>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</si>
  <si>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</si>
  <si>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</si>
  <si>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</si>
  <si>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</si>
  <si>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</si>
  <si>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</si>
  <si>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</si>
  <si>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</si>
  <si>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</si>
  <si>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</si>
  <si>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</si>
  <si>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</si>
  <si>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</si>
  <si>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</si>
  <si>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</si>
  <si>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</si>
  <si>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</si>
  <si>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</si>
  <si>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</si>
  <si>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</si>
  <si>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</si>
  <si>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</si>
  <si>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</si>
  <si>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</si>
  <si>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</si>
  <si>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</si>
  <si>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</si>
  <si>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</si>
  <si>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</si>
  <si>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</si>
  <si>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</si>
  <si>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</si>
  <si>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</si>
  <si>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</si>
  <si>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</si>
  <si>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</si>
  <si>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</si>
  <si>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</si>
  <si>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</si>
  <si>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</si>
  <si>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</si>
  <si>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</si>
  <si>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</si>
  <si>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</si>
  <si>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</si>
  <si>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</si>
  <si>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</si>
  <si>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</si>
  <si>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</si>
  <si>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</si>
  <si>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</si>
  <si>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</si>
  <si>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</si>
  <si>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</si>
  <si>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</si>
  <si>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</si>
  <si>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</si>
  <si>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</si>
  <si>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</si>
  <si>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</si>
  <si>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</si>
  <si>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</si>
  <si>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</si>
  <si>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</si>
  <si>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</si>
  <si>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</si>
  <si>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</si>
  <si>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</si>
  <si>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</si>
  <si>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</si>
  <si>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</si>
  <si>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</si>
  <si>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</si>
  <si>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</si>
  <si>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</si>
  <si>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</si>
  <si>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</si>
  <si>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</si>
  <si>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</si>
  <si>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</si>
  <si>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</si>
  <si>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</si>
  <si>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</si>
  <si>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</si>
  <si>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</si>
  <si>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</si>
  <si>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</si>
  <si>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</si>
  <si>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</si>
  <si>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</si>
  <si>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</si>
  <si>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</si>
  <si>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</si>
  <si>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</si>
  <si>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</si>
  <si>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</si>
  <si>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</si>
  <si>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</si>
  <si>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</si>
  <si>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</si>
  <si>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</si>
  <si>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</si>
  <si>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</si>
  <si>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</si>
  <si>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</si>
  <si>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</si>
  <si>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</si>
  <si>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</si>
  <si>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</si>
  <si>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</si>
  <si>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</si>
  <si>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</si>
  <si>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</si>
  <si>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</si>
  <si>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</si>
  <si>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</si>
  <si>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</si>
  <si>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</si>
  <si>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</si>
  <si>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</si>
  <si>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</si>
  <si>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</si>
  <si>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</si>
  <si>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</si>
  <si>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</si>
  <si>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</si>
  <si>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</si>
  <si>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</si>
  <si>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</si>
  <si>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</si>
  <si>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</si>
  <si>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</si>
  <si>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</si>
  <si>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</si>
  <si>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</si>
  <si>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</si>
  <si>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</si>
  <si>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</si>
  <si>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</si>
  <si>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</si>
  <si>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</si>
  <si>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</si>
  <si>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</si>
  <si>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</si>
  <si>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</si>
  <si>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</si>
  <si>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</si>
  <si>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</si>
  <si>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</si>
  <si>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</si>
  <si>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</si>
  <si>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</si>
  <si>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</si>
  <si>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</si>
  <si>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</si>
  <si>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</si>
  <si>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</si>
  <si>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</si>
  <si>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</si>
  <si>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</si>
  <si>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</si>
  <si>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</si>
  <si>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</si>
  <si>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</si>
  <si>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</si>
  <si>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</si>
  <si>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</si>
  <si>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</si>
  <si>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</si>
  <si>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</si>
  <si>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</si>
  <si>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</si>
  <si>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</si>
  <si>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</si>
  <si>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</si>
  <si>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</si>
  <si>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</si>
  <si>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</si>
  <si>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</si>
  <si>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</si>
  <si>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</si>
  <si>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</si>
  <si>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</si>
  <si>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</si>
  <si>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</si>
  <si>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</si>
  <si>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</si>
  <si>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</si>
  <si>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</si>
  <si>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</si>
  <si>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</si>
  <si>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</si>
  <si>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</si>
  <si>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</si>
  <si>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</si>
  <si>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</si>
  <si>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</si>
  <si>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</si>
  <si>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</si>
  <si>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</si>
  <si>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</si>
  <si>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</si>
  <si>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</si>
  <si>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</si>
  <si>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</si>
  <si>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</si>
  <si>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</si>
  <si>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</si>
  <si>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</si>
  <si>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</si>
  <si>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</si>
  <si>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</si>
  <si>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</si>
  <si>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</si>
  <si>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</si>
  <si>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</si>
  <si>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</si>
  <si>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</si>
  <si>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</si>
  <si>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</si>
  <si>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</si>
  <si>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</si>
  <si>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</si>
  <si>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</si>
  <si>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</si>
  <si>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</si>
  <si>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</si>
  <si>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</si>
  <si>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</si>
  <si>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</si>
  <si>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</si>
  <si>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</si>
  <si>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</si>
  <si>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</si>
  <si>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</si>
  <si>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</si>
  <si>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</si>
  <si>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</si>
  <si>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</si>
  <si>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</si>
  <si>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</si>
  <si>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</si>
  <si>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</si>
  <si>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</si>
  <si>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</si>
  <si>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</si>
  <si>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</si>
  <si>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</si>
  <si>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</si>
  <si>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</si>
  <si>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</si>
  <si>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</si>
  <si>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</si>
  <si>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</si>
  <si>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</si>
  <si>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</si>
  <si>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</si>
  <si>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</si>
  <si>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</si>
  <si>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</si>
  <si>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</si>
  <si>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</si>
  <si>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</si>
  <si>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</si>
  <si>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</si>
  <si>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</si>
  <si>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</si>
  <si>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</si>
  <si>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</si>
  <si>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</si>
  <si>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</si>
  <si>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</si>
  <si>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</si>
  <si>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</si>
  <si>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</si>
  <si>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</si>
  <si>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</si>
  <si>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</si>
  <si>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</si>
  <si>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</si>
  <si>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</si>
  <si>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</si>
  <si>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</si>
  <si>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</si>
  <si>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</si>
  <si>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</si>
  <si>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</si>
  <si>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</si>
  <si>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</si>
  <si>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</si>
  <si>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</si>
  <si>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</si>
  <si>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</si>
  <si>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</si>
  <si>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</si>
  <si>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</si>
  <si>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</si>
  <si>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</si>
  <si>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</si>
  <si>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</si>
  <si>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</si>
  <si>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</si>
  <si>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</si>
  <si>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</si>
  <si>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</si>
  <si>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</si>
  <si>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</si>
  <si>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</si>
  <si>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</si>
  <si>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</si>
  <si>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</si>
  <si>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</si>
  <si>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</si>
  <si>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</si>
  <si>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</si>
  <si>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</si>
  <si>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</si>
  <si>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</si>
  <si>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</si>
  <si>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</si>
  <si>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</si>
  <si>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</si>
  <si>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</si>
  <si>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</si>
  <si>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</si>
  <si>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</si>
  <si>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</si>
  <si>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</si>
  <si>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</si>
  <si>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</si>
  <si>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</si>
  <si>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</si>
  <si>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</si>
  <si>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</si>
  <si>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</si>
  <si>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</si>
  <si>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</si>
  <si>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</si>
  <si>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</si>
  <si>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</si>
  <si>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</si>
  <si>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</si>
  <si>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</si>
  <si>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</si>
  <si>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</si>
  <si>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</si>
  <si>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</si>
  <si>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</si>
  <si>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</si>
  <si>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</si>
  <si>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</si>
  <si>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</si>
  <si>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</si>
  <si>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</si>
  <si>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</si>
  <si>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</si>
  <si>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</si>
  <si>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</si>
  <si>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</si>
  <si>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</si>
  <si>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</si>
  <si>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</si>
  <si>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</si>
  <si>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</si>
  <si>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</si>
  <si>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</si>
  <si>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</si>
  <si>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</si>
  <si>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</si>
  <si>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</si>
  <si>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</si>
  <si>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</si>
  <si>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</si>
  <si>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</si>
  <si>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</si>
  <si>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</si>
  <si>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</si>
  <si>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</si>
  <si>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</si>
  <si>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</si>
  <si>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</si>
  <si>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</si>
  <si>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</si>
  <si>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</si>
  <si>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</si>
  <si>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</si>
  <si>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</si>
  <si>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</si>
  <si>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</si>
  <si>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</si>
  <si>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</si>
  <si>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</si>
  <si>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</si>
  <si>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</si>
  <si>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</si>
  <si>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</si>
  <si>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</si>
  <si>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</si>
  <si>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</si>
  <si>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</si>
  <si>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</si>
  <si>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</si>
  <si>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</si>
  <si>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</si>
  <si>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</si>
  <si>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</si>
  <si>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</si>
  <si>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</si>
  <si>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</si>
  <si>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</si>
  <si>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</si>
  <si>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</si>
  <si>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</si>
  <si>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</si>
  <si>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</si>
  <si>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</si>
  <si>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</si>
  <si>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</si>
  <si>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</si>
  <si>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</si>
  <si>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</si>
  <si>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</si>
  <si>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</si>
  <si>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</si>
  <si>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</si>
  <si>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</si>
  <si>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</si>
  <si>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</si>
  <si>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</si>
  <si>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</si>
  <si>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</si>
  <si>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</si>
  <si>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</si>
  <si>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</si>
  <si>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</si>
  <si>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</si>
  <si>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</si>
  <si>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</si>
  <si>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</si>
  <si>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</si>
  <si>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</si>
  <si>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</si>
  <si>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</si>
  <si>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</si>
  <si>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</si>
  <si>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</si>
  <si>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</si>
  <si>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</si>
  <si>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</si>
  <si>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</si>
  <si>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</si>
  <si>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</si>
  <si>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</si>
  <si>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</si>
  <si>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</si>
  <si>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</si>
  <si>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</si>
  <si>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</si>
  <si>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</si>
  <si>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</si>
  <si>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</si>
  <si>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</si>
  <si>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</si>
  <si>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</si>
  <si>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</si>
  <si>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</si>
  <si>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</si>
  <si>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</si>
  <si>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</si>
  <si>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</si>
  <si>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</si>
  <si>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</si>
  <si>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</si>
  <si>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</si>
  <si>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</si>
  <si>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</si>
  <si>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</si>
  <si>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</si>
  <si>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</si>
  <si>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</si>
  <si>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</si>
  <si>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</si>
  <si>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</si>
  <si>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</si>
  <si>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</si>
  <si>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</si>
  <si>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</si>
  <si>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</si>
  <si>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</si>
  <si>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</si>
  <si>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</si>
  <si>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</si>
  <si>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</si>
  <si>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</si>
  <si>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</si>
  <si>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</si>
  <si>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</si>
  <si>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</si>
  <si>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</si>
  <si>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</si>
  <si>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</si>
  <si>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</si>
  <si>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</si>
  <si>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</si>
  <si>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</si>
  <si>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</si>
  <si>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</si>
  <si>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</si>
  <si>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</si>
  <si>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</si>
  <si>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</si>
  <si>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</si>
  <si>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</si>
  <si>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</si>
  <si>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</si>
  <si>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</si>
  <si>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</si>
  <si>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</si>
  <si>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</si>
  <si>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</si>
  <si>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</si>
  <si>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</si>
  <si>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</si>
  <si>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</si>
  <si>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</si>
  <si>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</si>
  <si>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</si>
  <si>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</si>
  <si>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</si>
  <si>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</si>
  <si>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</si>
  <si>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</si>
  <si>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</si>
  <si>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</si>
  <si>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</si>
  <si>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</si>
  <si>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</si>
  <si>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</si>
  <si>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</si>
  <si>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</si>
  <si>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</si>
  <si>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</si>
  <si>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</si>
  <si>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</si>
  <si>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</si>
  <si>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</si>
  <si>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</si>
  <si>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</si>
  <si>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</si>
  <si>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</si>
  <si>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</si>
  <si>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</si>
  <si>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</si>
  <si>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</si>
  <si>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</si>
  <si>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</si>
  <si>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</si>
  <si>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</si>
  <si>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</si>
  <si>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</si>
  <si>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</si>
  <si>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</si>
  <si>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</si>
  <si>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</si>
  <si>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</si>
  <si>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</si>
  <si>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</si>
  <si>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</si>
  <si>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</si>
  <si>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</si>
  <si>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</si>
  <si>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</si>
  <si>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</si>
  <si>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</si>
  <si>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</si>
  <si>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</si>
  <si>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</si>
  <si>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</si>
  <si>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</si>
  <si>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</si>
  <si>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</si>
  <si>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</si>
  <si>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</si>
  <si>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</si>
  <si>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</si>
  <si>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</si>
  <si>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</si>
  <si>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</si>
  <si>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</si>
  <si>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</si>
  <si>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</si>
  <si>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</si>
  <si>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</si>
  <si>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</si>
  <si>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</si>
  <si>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</si>
  <si>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</si>
  <si>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</si>
  <si>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</si>
  <si>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</si>
  <si>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</si>
  <si>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</si>
  <si>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</si>
  <si>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</si>
  <si>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</si>
  <si>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</si>
  <si>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</si>
  <si>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</si>
  <si>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</si>
  <si>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</si>
  <si>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</si>
  <si>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</si>
  <si>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</si>
  <si>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</si>
  <si>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</si>
  <si>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</si>
  <si>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</si>
  <si>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</si>
  <si>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</si>
  <si>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</si>
  <si>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</si>
  <si>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</si>
  <si>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</si>
  <si>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</si>
  <si>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</si>
  <si>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</si>
  <si>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</si>
  <si>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</si>
  <si>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</si>
  <si>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</si>
  <si>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</si>
  <si>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</si>
  <si>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</si>
  <si>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</si>
  <si>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</si>
  <si>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</si>
  <si>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</si>
  <si>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</si>
  <si>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</si>
  <si>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</si>
  <si>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</si>
  <si>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</si>
  <si>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</si>
  <si>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</si>
  <si>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</si>
  <si>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</si>
  <si>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</si>
  <si>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</si>
  <si>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</si>
  <si>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</si>
  <si>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</si>
  <si>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</si>
  <si>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</si>
  <si>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</si>
  <si>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</si>
  <si>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</si>
  <si>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</si>
  <si>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</si>
  <si>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</si>
  <si>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</si>
  <si>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</si>
  <si>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</si>
  <si>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</si>
  <si>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</si>
  <si>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</si>
  <si>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</si>
  <si>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</si>
  <si>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</si>
  <si>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</si>
  <si>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</si>
  <si>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</si>
  <si>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</si>
  <si>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</si>
  <si>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</si>
  <si>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</si>
  <si>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</si>
  <si>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</si>
  <si>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</si>
  <si>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</si>
  <si>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</si>
  <si>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</si>
  <si>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</si>
  <si>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</si>
  <si>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</si>
  <si>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</si>
  <si>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</si>
  <si>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</si>
  <si>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</si>
  <si>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</si>
  <si>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</si>
  <si>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</si>
  <si>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</si>
  <si>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</si>
  <si>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</si>
  <si>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</si>
  <si>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</si>
  <si>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</si>
  <si>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</si>
  <si>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</si>
  <si>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</si>
  <si>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</si>
  <si>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</si>
  <si>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</si>
  <si>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</si>
  <si>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</si>
  <si>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</si>
  <si>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</si>
  <si>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</si>
  <si>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</si>
  <si>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</si>
  <si>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</si>
  <si>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</si>
  <si>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</si>
  <si>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</si>
  <si>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</si>
  <si>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</si>
  <si>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</si>
  <si>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</si>
  <si>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</si>
  <si>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</si>
  <si>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</si>
  <si>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</si>
  <si>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</si>
  <si>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</si>
  <si>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</si>
  <si>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</si>
  <si>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</si>
  <si>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</si>
  <si>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</si>
  <si>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</si>
  <si>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</si>
  <si>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</si>
  <si>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</si>
  <si>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</si>
  <si>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</si>
  <si>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</si>
  <si>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</si>
  <si>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</si>
  <si>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</si>
  <si>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</si>
  <si>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</si>
  <si>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</si>
  <si>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</si>
  <si>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</si>
  <si>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</si>
  <si>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</si>
  <si>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</si>
  <si>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</si>
  <si>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</si>
  <si>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</si>
  <si>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</si>
  <si>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</si>
  <si>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</si>
  <si>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</si>
  <si>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</si>
  <si>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</si>
  <si>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</si>
  <si>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</si>
  <si>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</si>
  <si>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</si>
  <si>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</si>
  <si>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</si>
  <si>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</si>
  <si>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</si>
  <si>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</si>
  <si>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</si>
  <si>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</si>
  <si>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</si>
  <si>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</si>
  <si>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</si>
  <si>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</si>
  <si>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</si>
  <si>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</si>
  <si>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</si>
  <si>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</si>
  <si>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</si>
  <si>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</si>
  <si>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</si>
  <si>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</si>
  <si>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</si>
  <si>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</si>
  <si>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</si>
  <si>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</si>
  <si>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</si>
  <si>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</si>
  <si>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</si>
  <si>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</si>
  <si>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</si>
  <si>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</si>
  <si>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</si>
  <si>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</si>
  <si>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</si>
  <si>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</si>
  <si>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</si>
  <si>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</si>
  <si>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</si>
  <si>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</si>
  <si>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</si>
  <si>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</si>
  <si>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</si>
  <si>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</si>
  <si>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</si>
  <si>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</si>
  <si>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</si>
  <si>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</si>
  <si>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</si>
  <si>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</si>
  <si>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</si>
  <si>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</si>
  <si>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</si>
  <si>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</si>
  <si>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</si>
  <si>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</si>
  <si>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</si>
  <si>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</si>
  <si>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</si>
  <si>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</si>
  <si>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</si>
  <si>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</si>
  <si>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</si>
  <si>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</si>
  <si>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</si>
  <si>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</si>
  <si>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</si>
  <si>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</si>
  <si>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</si>
  <si>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</si>
  <si>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</si>
  <si>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</si>
  <si>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</si>
  <si>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</si>
  <si>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</si>
  <si>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</si>
  <si>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</si>
  <si>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</si>
  <si>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</si>
  <si>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</si>
  <si>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</si>
  <si>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</si>
  <si>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</si>
  <si>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</si>
  <si>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</si>
  <si>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</si>
  <si>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</si>
  <si>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</si>
  <si>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</si>
  <si>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</si>
  <si>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</si>
  <si>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</si>
  <si>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</si>
  <si>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</si>
  <si>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</si>
  <si>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</si>
  <si>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</si>
  <si>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</si>
  <si>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</si>
  <si>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</si>
  <si>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</si>
  <si>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</si>
  <si>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</si>
  <si>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</si>
  <si>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</si>
  <si>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</si>
  <si>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</si>
  <si>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</si>
  <si>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</si>
  <si>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</si>
  <si>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</si>
  <si>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</si>
  <si>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</si>
  <si>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</si>
  <si>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</si>
  <si>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</si>
  <si>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</si>
  <si>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</si>
  <si>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</si>
  <si>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</si>
  <si>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</si>
  <si>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</si>
  <si>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</si>
  <si>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</si>
  <si>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</si>
  <si>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</si>
  <si>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</si>
  <si>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</si>
  <si>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</si>
  <si>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</si>
  <si>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</si>
  <si>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</si>
  <si>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</si>
  <si>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</si>
  <si>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</si>
  <si>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</si>
  <si>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</si>
  <si>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</si>
  <si>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</si>
  <si>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</si>
  <si>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</si>
  <si>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</si>
  <si>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</si>
  <si>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</si>
  <si>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</si>
  <si>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</si>
  <si>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</si>
  <si>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</si>
  <si>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</si>
  <si>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</si>
  <si>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</si>
  <si>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</si>
  <si>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</si>
  <si>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</si>
  <si>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</si>
  <si>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</si>
  <si>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</si>
  <si>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</si>
  <si>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</si>
  <si>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</si>
  <si>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</si>
  <si>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</si>
  <si>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</si>
  <si>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</si>
  <si>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</si>
  <si>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</si>
  <si>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</si>
  <si>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</si>
  <si>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</si>
  <si>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</si>
  <si>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</si>
  <si>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</si>
  <si>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</si>
  <si>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</si>
  <si>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</si>
  <si>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</si>
  <si>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</si>
  <si>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</si>
  <si>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</si>
  <si>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</si>
  <si>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</si>
  <si>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</si>
  <si>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</si>
  <si>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</si>
  <si>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</si>
  <si>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</si>
  <si>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</si>
  <si>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</si>
  <si>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</si>
  <si>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</si>
  <si>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</si>
  <si>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</si>
  <si>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</si>
  <si>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</si>
  <si>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</si>
  <si>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</si>
  <si>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</si>
  <si>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</si>
  <si>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</si>
  <si>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</si>
  <si>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</si>
  <si>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</si>
  <si>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</si>
  <si>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</si>
  <si>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</si>
  <si>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</si>
  <si>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</si>
  <si>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</si>
  <si>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</si>
  <si>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</si>
  <si>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</si>
  <si>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</si>
  <si>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</si>
  <si>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</si>
  <si>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</si>
  <si>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</si>
  <si>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</si>
  <si>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</si>
  <si>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</si>
  <si>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</si>
  <si>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</si>
  <si>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</si>
  <si>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</si>
  <si>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</si>
  <si>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</si>
  <si>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</si>
  <si>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</si>
  <si>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</si>
  <si>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</si>
  <si>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</si>
  <si>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</si>
  <si>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</si>
  <si>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</si>
  <si>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</si>
  <si>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</si>
  <si>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</si>
  <si>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</si>
  <si>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</si>
  <si>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</si>
  <si>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</si>
  <si>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</si>
  <si>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</si>
  <si>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</si>
  <si>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</si>
  <si>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</si>
  <si>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</si>
  <si>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</si>
  <si>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</si>
  <si>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</si>
  <si>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</si>
  <si>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</si>
  <si>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</si>
  <si>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</si>
  <si>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</si>
  <si>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</si>
  <si>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</si>
  <si>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</si>
  <si>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</si>
  <si>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</si>
  <si>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</si>
  <si>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</si>
  <si>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</si>
  <si>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</si>
  <si>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</si>
  <si>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</si>
  <si>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</si>
  <si>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</si>
  <si>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</si>
  <si>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</si>
  <si>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</si>
  <si>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</si>
  <si>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</si>
  <si>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</si>
  <si>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</si>
  <si>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</si>
  <si>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</si>
  <si>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</si>
  <si>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</si>
  <si>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</si>
  <si>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</si>
  <si>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</si>
  <si>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</si>
  <si>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</si>
  <si>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</si>
  <si>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</si>
  <si>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</si>
  <si>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</si>
  <si>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</si>
  <si>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</si>
  <si>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</si>
  <si>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</si>
  <si>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</si>
  <si>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</si>
  <si>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</si>
  <si>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</si>
  <si>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</si>
  <si>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</si>
  <si>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</si>
  <si>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</si>
  <si>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</si>
  <si>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</si>
  <si>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</si>
  <si>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</si>
  <si>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</si>
  <si>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</si>
  <si>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</si>
  <si>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</si>
  <si>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</si>
  <si>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</si>
  <si>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</si>
  <si>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</si>
  <si>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</si>
  <si>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</si>
  <si>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</si>
  <si>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</si>
  <si>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</si>
  <si>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</si>
  <si>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</si>
  <si>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</si>
  <si>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</si>
  <si>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</si>
  <si>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</si>
  <si>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</si>
  <si>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</si>
  <si>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</si>
  <si>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</si>
  <si>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</si>
  <si>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</si>
  <si>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</si>
  <si>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</si>
  <si>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</si>
  <si>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</si>
  <si>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</si>
  <si>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</si>
  <si>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</si>
  <si>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</si>
  <si>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</si>
  <si>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</si>
  <si>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</si>
  <si>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</si>
  <si>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</si>
  <si>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</si>
  <si>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</si>
  <si>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</si>
  <si>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</si>
  <si>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</si>
  <si>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</si>
  <si>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</si>
  <si>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</si>
  <si>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</si>
  <si>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</si>
  <si>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</si>
  <si>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</si>
  <si>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</si>
  <si>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</si>
  <si>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</si>
  <si>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</si>
  <si>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</si>
  <si>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</si>
  <si>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</si>
  <si>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</si>
  <si>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</si>
  <si>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</si>
  <si>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</si>
  <si>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</si>
  <si>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</si>
  <si>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</si>
  <si>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</si>
  <si>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</si>
  <si>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</si>
  <si>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</si>
  <si>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</si>
  <si>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</si>
  <si>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</si>
  <si>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</si>
  <si>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</si>
  <si>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</si>
  <si>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</si>
  <si>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</si>
  <si>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</si>
  <si>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</si>
  <si>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</si>
  <si>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</si>
  <si>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</si>
  <si>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</si>
  <si>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</si>
  <si>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</si>
  <si>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</si>
  <si>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</si>
  <si>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</si>
  <si>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</si>
  <si>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</si>
  <si>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</si>
  <si>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</si>
  <si>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</si>
  <si>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</si>
  <si>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</si>
  <si>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</si>
  <si>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</si>
  <si>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</si>
  <si>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</si>
  <si>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</si>
  <si>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</si>
  <si>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</si>
  <si>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</si>
  <si>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</si>
  <si>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</si>
  <si>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</si>
  <si>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</si>
  <si>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</si>
  <si>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</si>
  <si>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</si>
  <si>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</si>
  <si>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</si>
  <si>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</si>
  <si>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</si>
  <si>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</si>
  <si>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</si>
  <si>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</si>
  <si>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</si>
  <si>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</si>
  <si>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</si>
  <si>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</si>
  <si>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</si>
  <si>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</si>
  <si>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</si>
  <si>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</si>
  <si>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</si>
  <si>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</si>
  <si>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</si>
  <si>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</si>
  <si>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</si>
  <si>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</si>
  <si>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</si>
  <si>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</si>
  <si>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</si>
  <si>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</si>
  <si>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</si>
  <si>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</si>
  <si>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</si>
  <si>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</si>
  <si>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</si>
  <si>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</si>
  <si>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</si>
  <si>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</si>
  <si>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</si>
  <si>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</si>
  <si>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</si>
  <si>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</si>
  <si>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</si>
  <si>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</si>
  <si>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</si>
  <si>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</si>
  <si>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</si>
  <si>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</si>
  <si>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</si>
  <si>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</si>
  <si>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</si>
  <si>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</si>
  <si>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</si>
  <si>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</si>
  <si>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</si>
  <si>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</si>
  <si>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</si>
  <si>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</si>
  <si>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</si>
  <si>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</si>
  <si>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</si>
  <si>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</si>
  <si>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</si>
  <si>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</si>
  <si>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</si>
  <si>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</si>
  <si>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</si>
  <si>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</si>
  <si>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</si>
  <si>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</si>
  <si>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</si>
  <si>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</si>
  <si>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</si>
  <si>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</si>
  <si>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</si>
  <si>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</si>
  <si>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</si>
  <si>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</si>
  <si>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</si>
  <si>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</si>
  <si>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</si>
  <si>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</si>
  <si>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</si>
  <si>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</si>
  <si>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</si>
  <si>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</si>
  <si>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</si>
  <si>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</si>
  <si>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</si>
  <si>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</si>
  <si>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</si>
  <si>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</si>
  <si>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</si>
  <si>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</si>
  <si>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</si>
  <si>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</si>
  <si>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</si>
  <si>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</si>
  <si>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</si>
  <si>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</si>
  <si>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</si>
  <si>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</si>
  <si>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</si>
  <si>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</si>
  <si>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</si>
  <si>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</si>
  <si>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</si>
  <si>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</si>
  <si>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</si>
  <si>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</si>
  <si>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</si>
  <si>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</si>
  <si>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</si>
  <si>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</si>
  <si>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</si>
  <si>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</si>
  <si>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</si>
  <si>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</si>
  <si>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</si>
  <si>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</si>
  <si>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</si>
  <si>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</si>
  <si>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</si>
  <si>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</si>
  <si>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</si>
  <si>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</si>
  <si>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</si>
  <si>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</si>
  <si>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</si>
  <si>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</si>
  <si>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</si>
  <si>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</si>
  <si>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</si>
  <si>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</si>
  <si>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</si>
  <si>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</si>
  <si>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</si>
  <si>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</si>
  <si>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</si>
  <si>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</si>
  <si>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</si>
  <si>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</si>
  <si>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</si>
  <si>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</si>
  <si>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</si>
  <si>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</si>
  <si>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</si>
  <si>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</si>
  <si>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</si>
  <si>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</si>
  <si>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</si>
  <si>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</si>
  <si>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</si>
  <si>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</si>
  <si>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</si>
  <si>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</si>
  <si>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</si>
  <si>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</si>
  <si>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</si>
  <si>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</si>
  <si>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</si>
  <si>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</si>
  <si>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</si>
  <si>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</si>
  <si>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</si>
  <si>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</si>
  <si>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</si>
  <si>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</si>
  <si>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</si>
  <si>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</si>
  <si>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</si>
  <si>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</si>
  <si>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</si>
  <si>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</si>
  <si>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</si>
  <si>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</si>
  <si>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</si>
  <si>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</si>
  <si>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</si>
  <si>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</si>
  <si>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</si>
  <si>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</si>
  <si>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</si>
  <si>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</si>
  <si>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</si>
  <si>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</si>
  <si>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</si>
  <si>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</si>
  <si>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</si>
  <si>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</si>
  <si>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</si>
  <si>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</si>
  <si>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</si>
  <si>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</si>
  <si>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</si>
  <si>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</si>
  <si>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</si>
  <si>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</si>
  <si>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</si>
  <si>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</si>
  <si>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</si>
  <si>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</si>
  <si>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</si>
  <si>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</si>
  <si>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</si>
  <si>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</si>
  <si>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</si>
  <si>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</si>
  <si>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</si>
  <si>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</si>
  <si>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</si>
  <si>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</si>
  <si>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</si>
  <si>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</si>
  <si>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</si>
  <si>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</si>
  <si>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</si>
  <si>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</si>
  <si>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</si>
  <si>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</si>
  <si>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</si>
  <si>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</si>
  <si>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</si>
  <si>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</si>
  <si>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</si>
  <si>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</si>
  <si>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</si>
  <si>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</si>
  <si>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</si>
  <si>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</si>
  <si>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</si>
  <si>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</si>
  <si>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</si>
  <si>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</si>
  <si>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</si>
  <si>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</si>
  <si>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</si>
  <si>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</si>
  <si>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</si>
  <si>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</si>
  <si>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</si>
  <si>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</si>
  <si>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</si>
  <si>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</si>
  <si>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</si>
  <si>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</si>
  <si>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</si>
  <si>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</si>
  <si>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</si>
  <si>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</si>
  <si>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</si>
  <si>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</si>
  <si>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</si>
  <si>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</si>
  <si>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</si>
  <si>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</si>
  <si>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</si>
  <si>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</si>
  <si>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</si>
  <si>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</si>
  <si>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</si>
  <si>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</si>
  <si>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</si>
  <si>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</si>
  <si>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</si>
  <si>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</si>
  <si>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</si>
  <si>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</si>
  <si>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</si>
  <si>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</si>
  <si>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</si>
  <si>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</si>
  <si>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</si>
  <si>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</si>
  <si>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</si>
  <si>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</si>
  <si>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</si>
  <si>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</si>
  <si>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</si>
  <si>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</si>
  <si>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</si>
  <si>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</si>
  <si>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</si>
  <si>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</si>
  <si>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</si>
  <si>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</si>
  <si>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</si>
  <si>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</si>
  <si>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</si>
  <si>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</si>
  <si>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</si>
  <si>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</si>
  <si>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</si>
  <si>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</si>
  <si>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</si>
  <si>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</si>
  <si>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</si>
  <si>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</si>
  <si>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</si>
  <si>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</si>
  <si>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</si>
  <si>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</si>
  <si>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</si>
  <si>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</si>
  <si>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</si>
  <si>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</si>
  <si>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</si>
  <si>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</si>
  <si>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</si>
  <si>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</si>
  <si>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</si>
  <si>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</si>
  <si>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</si>
  <si>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</si>
  <si>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</si>
  <si>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</si>
  <si>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</si>
  <si>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</si>
  <si>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</si>
  <si>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</si>
  <si>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</si>
  <si>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</si>
  <si>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</si>
  <si>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</si>
  <si>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</si>
  <si>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</si>
  <si>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</si>
  <si>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</si>
  <si>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</si>
  <si>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</si>
  <si>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</si>
  <si>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</si>
  <si>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</si>
  <si>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</si>
  <si>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</si>
  <si>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</si>
  <si>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</si>
  <si>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</si>
  <si>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</si>
  <si>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</si>
  <si>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</si>
  <si>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</si>
  <si>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</si>
  <si>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</si>
  <si>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</si>
  <si>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</si>
  <si>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</si>
  <si>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</si>
  <si>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</si>
  <si>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</si>
  <si>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</si>
  <si>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</si>
  <si>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</si>
  <si>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</si>
  <si>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</si>
  <si>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</si>
  <si>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</si>
  <si>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</si>
  <si>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</si>
  <si>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</si>
  <si>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</si>
  <si>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</si>
  <si>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</si>
  <si>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</si>
  <si>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</si>
  <si>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</si>
  <si>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</si>
  <si>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</si>
  <si>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</si>
  <si>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</si>
  <si>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</si>
  <si>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</si>
  <si>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</si>
  <si>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</si>
  <si>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</si>
  <si>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</si>
  <si>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</si>
  <si>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</si>
  <si>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</si>
  <si>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</si>
  <si>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</si>
  <si>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</si>
  <si>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</si>
  <si>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</si>
  <si>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</si>
  <si>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</si>
  <si>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</si>
  <si>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</si>
  <si>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</si>
  <si>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</si>
  <si>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</si>
  <si>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</si>
  <si>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</si>
  <si>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</si>
  <si>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</si>
  <si>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</si>
  <si>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</si>
  <si>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</si>
  <si>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</si>
  <si>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</si>
  <si>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</si>
  <si>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</si>
  <si>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</si>
  <si>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</si>
  <si>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</si>
  <si>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</si>
  <si>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</si>
  <si>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</si>
  <si>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</si>
  <si>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</si>
  <si>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</si>
  <si>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</si>
  <si>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</si>
  <si>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</si>
  <si>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</si>
  <si>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</si>
  <si>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</si>
  <si>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</si>
  <si>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</si>
  <si>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</si>
  <si>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</si>
  <si>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</si>
  <si>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</si>
  <si>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</si>
  <si>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</si>
  <si>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</si>
  <si>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</si>
  <si>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</si>
  <si>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</si>
  <si>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</si>
  <si>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</si>
  <si>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</si>
  <si>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</si>
  <si>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</si>
  <si>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</si>
  <si>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</si>
  <si>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</si>
  <si>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</si>
  <si>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</si>
  <si>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</si>
  <si>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</si>
  <si>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</si>
  <si>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</si>
  <si>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</si>
  <si>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</si>
  <si>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</si>
  <si>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</si>
  <si>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</si>
  <si>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</si>
  <si>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</si>
  <si>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</si>
  <si>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</si>
  <si>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</si>
  <si>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</si>
  <si>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</si>
  <si>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</si>
  <si>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</si>
  <si>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</si>
  <si>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</si>
  <si>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</si>
  <si>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</si>
  <si>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</si>
  <si>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</si>
  <si>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</si>
  <si>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</si>
  <si>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</si>
  <si>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</si>
  <si>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</si>
  <si>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</si>
  <si>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</si>
  <si>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</si>
  <si>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</si>
  <si>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</si>
  <si>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</si>
  <si>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</si>
  <si>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</si>
  <si>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</si>
  <si>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</si>
  <si>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</si>
  <si>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</si>
  <si>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</si>
  <si>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</si>
  <si>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</si>
  <si>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</si>
  <si>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</si>
  <si>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</si>
  <si>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</si>
  <si>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</si>
  <si>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</si>
  <si>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</si>
  <si>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</si>
  <si>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</si>
  <si>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</si>
  <si>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</si>
  <si>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</si>
  <si>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</si>
  <si>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</si>
  <si>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</si>
  <si>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</si>
  <si>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</si>
  <si>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</si>
  <si>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</si>
  <si>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</si>
  <si>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</si>
  <si>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</si>
  <si>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</si>
  <si>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</si>
  <si>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</si>
  <si>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</si>
  <si>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</si>
  <si>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</si>
  <si>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</si>
  <si>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</si>
  <si>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</si>
  <si>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</si>
  <si>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</si>
  <si>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</si>
  <si>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</si>
  <si>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</si>
  <si>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</si>
  <si>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</si>
  <si>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</si>
  <si>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</si>
  <si>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</si>
  <si>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</si>
  <si>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</si>
  <si>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</si>
  <si>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</si>
  <si>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</si>
  <si>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</si>
  <si>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</si>
  <si>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</si>
  <si>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</si>
  <si>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</si>
  <si>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</si>
  <si>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</si>
  <si>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</si>
  <si>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</si>
  <si>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</si>
  <si>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</si>
  <si>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</si>
  <si>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</si>
  <si>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</si>
  <si>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</si>
  <si>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</si>
  <si>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</si>
  <si>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</si>
  <si>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</si>
  <si>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</si>
  <si>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</si>
  <si>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</si>
  <si>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</si>
  <si>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</si>
  <si>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</si>
  <si>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</si>
  <si>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</si>
  <si>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</si>
  <si>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</si>
  <si>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</si>
  <si>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</si>
  <si>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</si>
  <si>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</si>
  <si>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</si>
  <si>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</si>
  <si>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</si>
  <si>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</si>
  <si>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</si>
  <si>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</si>
  <si>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</si>
  <si>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</si>
  <si>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</si>
  <si>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</si>
  <si>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</si>
  <si>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</si>
  <si>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</si>
  <si>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</si>
  <si>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</si>
  <si>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</si>
  <si>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</si>
  <si>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</si>
  <si>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</si>
  <si>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</si>
  <si>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</si>
  <si>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</si>
  <si>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</si>
  <si>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</si>
  <si>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</si>
  <si>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</si>
  <si>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</si>
  <si>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</si>
  <si>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</si>
  <si>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</si>
  <si>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</si>
  <si>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</si>
  <si>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</si>
  <si>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</si>
  <si>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</si>
  <si>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</si>
  <si>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</si>
  <si>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</si>
  <si>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</si>
  <si>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</si>
  <si>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</si>
  <si>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</si>
  <si>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</si>
  <si>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</si>
  <si>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</si>
  <si>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</si>
  <si>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</si>
  <si>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</si>
  <si>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</si>
  <si>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</si>
  <si>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</si>
  <si>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</si>
  <si>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</si>
  <si>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</si>
  <si>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</si>
  <si>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</si>
  <si>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</si>
  <si>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</si>
  <si>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</si>
  <si>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</si>
  <si>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</si>
  <si>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</si>
  <si>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</si>
  <si>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</si>
  <si>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</si>
  <si>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</si>
  <si>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</si>
  <si>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</si>
  <si>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</si>
  <si>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</si>
  <si>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</si>
  <si>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</si>
  <si>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</si>
  <si>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</si>
  <si>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</si>
  <si>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</si>
  <si>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</si>
  <si>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</si>
  <si>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</si>
  <si>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</si>
  <si>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</si>
  <si>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</si>
  <si>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</si>
  <si>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</si>
  <si>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</si>
  <si>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</si>
  <si>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</si>
  <si>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</si>
  <si>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</si>
  <si>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</si>
  <si>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</si>
  <si>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</si>
  <si>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</si>
  <si>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</si>
  <si>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</si>
  <si>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</si>
  <si>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</si>
  <si>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</si>
  <si>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</si>
  <si>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</si>
  <si>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</si>
  <si>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</si>
  <si>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</si>
  <si>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</si>
  <si>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</si>
  <si>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</si>
  <si>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</si>
  <si>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</si>
  <si>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</si>
  <si>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</si>
  <si>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</si>
  <si>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</si>
  <si>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</si>
  <si>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</si>
  <si>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</si>
  <si>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</si>
  <si>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</si>
  <si>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</si>
  <si>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</si>
  <si>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</si>
  <si>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</si>
  <si>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</si>
  <si>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</si>
  <si>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</si>
  <si>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</si>
  <si>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</si>
  <si>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</si>
  <si>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</si>
  <si>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</si>
  <si>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</si>
  <si>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</si>
  <si>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</si>
  <si>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</si>
  <si>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</si>
  <si>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</si>
  <si>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</si>
  <si>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</si>
  <si>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</si>
  <si>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</si>
  <si>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</si>
  <si>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</si>
  <si>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</si>
  <si>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</si>
  <si>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</si>
  <si>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</si>
  <si>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</si>
  <si>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</si>
  <si>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</si>
  <si>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</si>
  <si>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</si>
  <si>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</si>
  <si>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</si>
  <si>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</si>
  <si>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</si>
  <si>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</si>
  <si>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</si>
  <si>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</si>
  <si>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</si>
  <si>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</si>
  <si>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</si>
  <si>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</si>
  <si>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</si>
  <si>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</si>
  <si>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</si>
  <si>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</si>
  <si>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</si>
  <si>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</si>
  <si>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</si>
  <si>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</si>
  <si>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</si>
  <si>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</si>
  <si>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</si>
  <si>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</si>
  <si>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</si>
  <si>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</si>
  <si>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</si>
  <si>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</si>
  <si>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</si>
  <si>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</si>
  <si>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</si>
  <si>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</si>
  <si>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</si>
  <si>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</si>
  <si>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</si>
  <si>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</si>
  <si>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</si>
  <si>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</si>
  <si>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</si>
  <si>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</si>
  <si>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</si>
  <si>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</si>
  <si>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</si>
  <si>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</si>
  <si>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</si>
  <si>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</si>
  <si>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</si>
  <si>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</si>
  <si>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</si>
  <si>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</si>
  <si>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</si>
  <si>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</si>
  <si>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</si>
  <si>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</si>
  <si>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</si>
  <si>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</si>
  <si>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</si>
  <si>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</si>
  <si>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</si>
  <si>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</si>
  <si>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</si>
  <si>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</si>
  <si>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</si>
  <si>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</si>
  <si>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</si>
  <si>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</si>
  <si>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</si>
  <si>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</si>
  <si>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</si>
  <si>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</si>
  <si>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</si>
  <si>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</si>
  <si>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</si>
  <si>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</si>
  <si>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</si>
  <si>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</si>
  <si>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</si>
  <si>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</si>
  <si>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</si>
  <si>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</si>
  <si>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</si>
  <si>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</si>
  <si>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</si>
  <si>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</si>
  <si>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</si>
  <si>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</si>
  <si>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</si>
  <si>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</si>
  <si>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</si>
  <si>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</si>
  <si>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</si>
  <si>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</si>
  <si>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</si>
  <si>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</si>
  <si>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</si>
  <si>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</si>
  <si>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</si>
  <si>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</si>
  <si>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</si>
  <si>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150 min</t>
  </si>
  <si>
    <t>PCM-20251205-00000345</t>
  </si>
  <si>
    <t>site down again ETA 150 mins</t>
  </si>
  <si>
    <t xml:space="preserve"> PCM-20250215-00000830 </t>
  </si>
  <si>
    <t>LTE site still down and  site located in aramco area access issue need special permission</t>
  </si>
  <si>
    <t>PCM-20251205-00000412</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</si>
  <si>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</si>
  <si>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</si>
  <si>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</si>
  <si>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</si>
  <si>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</si>
  <si>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</si>
  <si>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</si>
  <si>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</si>
  <si>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</si>
  <si>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PCM-20251205-00000485</t>
  </si>
  <si>
    <t>: 2025-12-05 10:12:4</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</si>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</sst>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1" totalsRowShown="0" headerRowDxfId="79" dataDxfId="78" headerRowBorderDxfId="76" tableBorderDxfId="77" totalsRowBorderDxfId="75">
  <autoFilter ref="A1:L2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333.49704652778018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45996.445472453706</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45996.445472453706</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45996.445472453706</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45996.445472453706</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45996.445472453706</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45996.445472453706</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45996.445472453706</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45996.445472453706</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45996.445472453706</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45996.445472453706</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45996.445472453706</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45996.445472453706</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45996.445472453706</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45996.445472453706</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45996.445472453706</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45996.445472453706</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45996.445472453706</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45996.445472453706</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45996.445472453706</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45996.445472453706</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45996.445472453706</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45996.445472453706</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45996.445472453706</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45996.445472453706</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45996.445472453706</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45996.445472453706</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45996.445472453706</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45996.445472453706</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45996.445472453706</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45996.445472453706</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45996.445472453706</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45996.445472453706</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45996.445472453706</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45996.445472453706</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45996.445472453706</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45996.445472453706</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45996.445472453706</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45996.445472453706</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45996.445472453706</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45996.445472453706</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45996.445472453706</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45996.445472453706</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45996.445472453706</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45996.445472453706</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45996.445472453706</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45996.445472453706</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45996.445472453706</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45996.445472453706</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45996.445472453706</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45996.445472453706</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45996.445472453706</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45996.445472453706</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45996.445472453706</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45996.445472453706</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45996.445472453706</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45996.445472453706</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45996.445472453706</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45996.445472453706</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45996.445472453706</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45996.445472453706</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45996.445472453706</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45996.445472453706</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45996.445472453706</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45996.445472453706</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45996.445472453706</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45996.445472453706</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45996.445472453706</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45996.445472453706</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45996.445472453706</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45996.445472453706</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45996.445472453706</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45996.445472453706</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45996.445472453706</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45996.445472453706</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45996.445472453706</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45996.445472453706</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45996.445472453706</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45996.445472453706</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45996.445472453706</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45996.445472453706</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45996.445472453706</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45996.445472453706</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45996.445472453706</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45996.445472453706</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45996.445472453706</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45996.445472453706</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45996.445472453706</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45996.445472453706</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45996.445472453706</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45996.445472453706</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45996.445472453706</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45996.445472453706</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45996.445472453706</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45996.445472453706</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45996.445472453706</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45996.445472453706</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45996.445472453706</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45996.445472453706</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45996.445472453706</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45996.445472453706</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45996.445472453706</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45996.445472453706</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45996.445472453706</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45996.445472453706</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45996.445472453706</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45996.445472453706</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45996.445472453706</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45996.445472453706</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45996.445472453706</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45996.445472453706</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45996.445472453706</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45996.445472453706</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45996.445472453706</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45996.445472453706</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45996.445472453706</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45996.445472453706</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45996.445472453706</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45996.445472453706</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45996.445472453706</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45996.445472453706</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45996.445472453706</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45996.445472453706</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45996.445472453706</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45996.445472453706</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45996.445472453706</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45996.445472453706</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45996.445472453706</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45996.445472453706</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45996.445472453706</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45996.445472453706</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45996.445472453706</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45996.445472453706</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45996.445472453706</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45996.445472453706</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45996.445472453706</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45996.445472453706</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45996.445472453706</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45996.445472453706</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45996.445472453706</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45996.445472453706</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45996.445472453706</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45996.445472453706</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45996.445472453706</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45996.445472453706</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45996.445472453706</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45996.445472453706</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45996.445472453706</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45996.445472453706</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45996.445472453706</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45996.445472453706</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45996.445472453706</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45996.445472453706</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45996.445472453706</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45996.445472453706</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45996.445472453706</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45996.445472453706</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45996.445472453706</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45996.445472453706</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45996.445472453706</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45996.445472453706</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45996.445472453706</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45996.445472453706</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45996.445472453706</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45996.445472453706</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45996.445472453706</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45996.445472453706</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45996.445472453706</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45996.445472453706</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45996.445472453706</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45996.445472453706</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45996.445472453706</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45996.445472453706</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45996.445472453706</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45996.445472453706</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45996.445472453706</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45996.445472453706</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45996.445472453706</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45996.445472453706</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45996.445472453706</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45996.445472453706</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45996.445472453706</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45996.445472453706</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45996.445472453706</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45996.445472453706</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45996.445472453706</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45996.445472453706</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45996.445472453706</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45996.445472453706</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45996.445472453706</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45996.445472453706</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45996.445472453706</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45996.445472453706</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45996.445472453706</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45996.445472453706</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45996.445472453706</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1"/>
  <sheetViews>
    <sheetView tabSelected="1"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171.44563449074485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12.058053472224856</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38875</v>
      </c>
      <c r="E5" s="81" t="s">
        <v>39106</v>
      </c>
      <c r="F5" s="98">
        <v>45996.344849537039</v>
      </c>
      <c r="G5" s="99">
        <f ca="1">IFERROR(NOW()-F5,"-")</f>
        <v>0.10062291666690726</v>
      </c>
      <c r="H5" s="98">
        <v>45996.324016203704</v>
      </c>
      <c r="I5" s="18" t="str">
        <f>IFERROR(VLOOKUP(D5,DB!A:F,6,0),"")</f>
        <v>Power cube</v>
      </c>
      <c r="J5" s="18" t="str">
        <f>IFERROR(VLOOKUP(D5,DB!A:G,7,0),"")</f>
        <v>In progress+No BB Design</v>
      </c>
      <c r="K5" s="19" t="s">
        <v>39117</v>
      </c>
      <c r="L5" s="18" t="str">
        <f>IFERROR(VLOOKUP(D5,DB!A:I,9,0),"")</f>
        <v>Latis</v>
      </c>
    </row>
    <row r="6" spans="1:12" ht="31.5" customHeight="1">
      <c r="A6" s="96" t="s">
        <v>39118</v>
      </c>
      <c r="B6" s="18" t="str">
        <f>IFERROR(VLOOKUP(D6,DB!A:K,11,0),"")</f>
        <v>R2</v>
      </c>
      <c r="C6" s="18">
        <v>4</v>
      </c>
      <c r="D6" s="18" t="s">
        <v>23418</v>
      </c>
      <c r="E6" s="81" t="s">
        <v>39106</v>
      </c>
      <c r="F6" s="98">
        <v>45996.324155092596</v>
      </c>
      <c r="G6" s="99">
        <f ca="1">IFERROR(NOW()-F6,"-")</f>
        <v>0.12131736111041391</v>
      </c>
      <c r="H6" s="98">
        <v>45996.402280092596</v>
      </c>
      <c r="I6" s="18" t="str">
        <f>IFERROR(VLOOKUP(D6,DB!A:F,6,0),"")</f>
        <v>SCECO</v>
      </c>
      <c r="J6" s="18" t="str">
        <f>IFERROR(VLOOKUP(D6,DB!A:G,7,0),"")</f>
        <v>Dead</v>
      </c>
      <c r="K6" s="19" t="s">
        <v>39119</v>
      </c>
      <c r="L6" s="18" t="str">
        <f>IFERROR(VLOOKUP(D6,DB!A:I,9,0),"")</f>
        <v>Latis</v>
      </c>
    </row>
    <row r="7" spans="1:12" ht="31.5" customHeight="1">
      <c r="A7" s="96"/>
      <c r="B7" s="18" t="str">
        <f>IFERROR(VLOOKUP(D7,DB!A:K,11,0),"")</f>
        <v/>
      </c>
      <c r="C7" s="18"/>
      <c r="D7" s="18"/>
      <c r="E7" s="97"/>
      <c r="F7" s="98"/>
      <c r="G7" s="99">
        <f ca="1">IFERROR(NOW()-F7,"-")</f>
        <v>45996.445472453706</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45996.445472453706</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45996.445472453706</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45996.445472453706</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45996.445472453706</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97"/>
      <c r="F12" s="98"/>
      <c r="G12" s="99">
        <f ca="1">IFERROR(NOW()-F12,"-")</f>
        <v>45996.445472453706</v>
      </c>
      <c r="H12" s="98"/>
      <c r="I12" s="18" t="str">
        <f>IFERROR(VLOOKUP(D12,DB!A:F,6,0),"")</f>
        <v/>
      </c>
      <c r="J12" s="18" t="str">
        <f>IFERROR(VLOOKUP(D12,DB!A:G,7,0),"")</f>
        <v/>
      </c>
      <c r="K12" s="19"/>
      <c r="L12" s="18" t="str">
        <f>IFERROR(VLOOKUP(D12,DB!A:I,9,0),"")</f>
        <v/>
      </c>
    </row>
    <row r="13" spans="1:12" ht="31.5" customHeight="1">
      <c r="A13" s="96"/>
      <c r="B13" s="151" t="str">
        <f>IFERROR(VLOOKUP(D13,DB!A:K,11,0),"")</f>
        <v/>
      </c>
      <c r="C13" s="18"/>
      <c r="D13" s="18"/>
      <c r="E13" s="18"/>
      <c r="F13" s="98"/>
      <c r="G13" s="99">
        <f ca="1">IFERROR(NOW()-F13,"-")</f>
        <v>45996.445472453706</v>
      </c>
      <c r="H13" s="98"/>
      <c r="I13" s="151" t="str">
        <f>IFERROR(VLOOKUP(D13,DB!A:F,6,0),"")</f>
        <v/>
      </c>
      <c r="J13" s="151" t="str">
        <f>IFERROR(VLOOKUP(D13,DB!A:G,7,0),"")</f>
        <v/>
      </c>
      <c r="K13" s="19"/>
      <c r="L13" s="151" t="str">
        <f>IFERROR(VLOOKUP(D13,DB!A:I,9,0),"")</f>
        <v/>
      </c>
    </row>
    <row r="14" spans="1:12" ht="31.5" customHeight="1">
      <c r="A14" s="96"/>
      <c r="B14" s="151" t="str">
        <f>IFERROR(VLOOKUP(D14,DB!A:K,11,0),"")</f>
        <v/>
      </c>
      <c r="C14" s="18"/>
      <c r="D14" s="18"/>
      <c r="E14" s="18"/>
      <c r="F14" s="98"/>
      <c r="G14" s="99">
        <f ca="1">IFERROR(NOW()-F14,"-")</f>
        <v>45996.445472453706</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45996.445472453706</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45996.445472453706</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45996.445472453706</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45996.445472453706</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45996.445472453706</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45996.445472453706</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45996.445472453706</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45996.445472453706</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45996.445472453706</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45996.445472453706</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45996.445472453706</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45996.445472453706</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45996.445472453706</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45996.445472453706</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45996.445472453706</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45996.445472453706</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45996.445472453706</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45996.445472453706</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45996.445472453706</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45996.445472453706</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45996.445472453706</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45996.445472453706</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45996.445472453706</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45996.445472453706</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45996.445472453706</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45996.445472453706</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45996.445472453706</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45996.445472453706</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45996.445472453706</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45996.445472453706</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45996.445472453706</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45996.445472453706</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45996.445472453706</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45996.445472453706</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45996.445472453706</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45996.445472453706</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45996.445472453706</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45996.445472453706</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45996.445472453706</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45996.445472453706</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45996.445472453706</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45996.445472453706</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45996.445472453706</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45996.445472453706</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45996.445472453706</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45996.445472453706</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45996.445472453706</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45996.445472453706</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45996.445472453706</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45996.445472453706</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45996.445472453706</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45996.445472453706</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45996.445472453706</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45996.445472453706</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45996.445472453706</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45996.445472453706</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45996.445472453706</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45996.445472453706</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45996.445472453706</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45996.445472453706</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45996.445472453706</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45996.445472453706</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45996.445472453706</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45996.445472453706</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45996.445472453706</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45996.445472453706</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45996.445472453706</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45996.445472453706</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45996.445472453706</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45996.445472453706</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45996.445472453706</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45996.445472453706</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45996.445472453706</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45996.445472453706</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45996.445472453706</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45996.445472453706</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45996.445472453706</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45996.445472453706</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45996.445472453706</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45996.445472453706</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45996.445472453706</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45996.445472453706</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45996.445472453706</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45996.445472453706</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45996.445472453706</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45996.445472453706</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45996.445472453706</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45996.445472453706</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45996.445472453706</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45996.445472453706</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45996.445472453706</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45996.445472453706</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45996.445472453706</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45996.445472453706</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45996.445472453706</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45996.445472453706</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45996.445472453706</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45996.445472453706</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45996.445472453706</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45996.445472453706</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45996.445472453706</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45996.445472453706</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45996.445472453706</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45996.445472453706</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45996.445472453706</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45996.445472453706</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45996.445472453706</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45996.445472453706</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45996.445472453706</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45996.445472453706</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45996.445472453706</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45996.445472453706</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45996.445472453706</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45996.445472453706</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45996.445472453706</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45996.445472453706</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45996.445472453706</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45996.445472453706</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45996.445472453706</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45996.445472453706</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45996.445472453706</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45996.445472453706</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45996.445472453706</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45996.445472453706</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45996.445472453706</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45996.445472453706</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45996.445472453706</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45996.445472453706</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45996.445472453706</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45996.445472453706</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45996.445472453706</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45996.445472453706</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45996.445472453706</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45996.445472453706</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45996.445472453706</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45996.445472453706</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45996.445472453706</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45996.445472453706</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45996.445472453706</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45996.445472453706</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45996.445472453706</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45996.445472453706</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45996.445472453706</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45996.445472453706</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45996.445472453706</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45996.445472453706</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45996.445472453706</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45996.445472453706</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45996.445472453706</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45996.445472453706</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45996.445472453706</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45996.445472453706</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45996.445472453706</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45996.445472453706</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45996.445472453706</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45996.445472453706</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45996.445472453706</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45996.445472453706</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45996.445472453706</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45996.445472453706</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45996.445472453706</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45996.445472453706</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45996.445472453706</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45996.445472453706</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45996.445472453706</v>
      </c>
      <c r="H179" s="98"/>
      <c r="I179" s="151" t="str">
        <f>IFERROR(VLOOKUP(D179,DB!A:F,6,0),"")</f>
        <v/>
      </c>
      <c r="J179" s="151" t="str">
        <f>IFERROR(VLOOKUP(D179,DB!A:G,7,0),"")</f>
        <v/>
      </c>
      <c r="K179" s="19"/>
      <c r="L179" s="151" t="str">
        <f>IFERROR(VLOOKUP(D179,DB!A:I,9,0),"")</f>
        <v/>
      </c>
    </row>
    <row r="180" spans="1:12" ht="31.5" customHeight="1">
      <c r="A180" s="96"/>
      <c r="B180" s="151" t="str">
        <f>IFERROR(VLOOKUP(D180,DB!A:K,11,0),"")</f>
        <v/>
      </c>
      <c r="C180" s="18"/>
      <c r="D180" s="18"/>
      <c r="E180" s="18"/>
      <c r="F180" s="98"/>
      <c r="G180" s="99">
        <f ca="1">IFERROR(NOW()-F180,"-")</f>
        <v>45996.445472453706</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ca="1">IFERROR(NOW()-F181,"-")</f>
        <v>45996.445472453706</v>
      </c>
      <c r="H181" s="98"/>
      <c r="I181" s="151" t="str">
        <f>IFERROR(VLOOKUP(D181,DB!A:F,6,0),"")</f>
        <v/>
      </c>
      <c r="J181" s="151" t="str">
        <f>IFERROR(VLOOKUP(D181,DB!A:G,7,0),"")</f>
        <v/>
      </c>
      <c r="K181" s="19"/>
      <c r="L181" s="151" t="str">
        <f>IFERROR(VLOOKUP(D181,DB!A:I,9,0),"")</f>
        <v/>
      </c>
    </row>
    <row r="182" spans="1:12" ht="31.5" customHeight="1">
      <c r="A182" s="152"/>
      <c r="B182" s="153" t="str">
        <f>IFERROR(VLOOKUP(D182,DB!A:K,11,0),"")</f>
        <v/>
      </c>
      <c r="C182" s="154"/>
      <c r="D182" s="154"/>
      <c r="E182" s="154"/>
      <c r="F182" s="155"/>
      <c r="G182" s="156">
        <f ca="1">IFERROR(NOW()-F182,"-")</f>
        <v>45996.445472453706</v>
      </c>
      <c r="H182" s="155"/>
      <c r="I182" s="153" t="str">
        <f>IFERROR(VLOOKUP(D182,DB!A:F,6,0),"")</f>
        <v/>
      </c>
      <c r="J182" s="153" t="str">
        <f>IFERROR(VLOOKUP(D182,DB!A:G,7,0),"")</f>
        <v/>
      </c>
      <c r="K182" s="157"/>
      <c r="L182" s="153" t="str">
        <f>IFERROR(VLOOKUP(D182,DB!A:I,9,0),"")</f>
        <v/>
      </c>
    </row>
    <row r="183" spans="1:12" ht="31.5" customHeight="1">
      <c r="A183" s="96"/>
      <c r="B183" s="151" t="str">
        <f>IFERROR(VLOOKUP(D183,DB!A:K,11,0),"")</f>
        <v/>
      </c>
      <c r="C183" s="18"/>
      <c r="D183" s="18"/>
      <c r="E183" s="18"/>
      <c r="F183" s="98"/>
      <c r="G183" s="99">
        <f ca="1">IFERROR(NOW()-F183,"-")</f>
        <v>45996.445472453706</v>
      </c>
      <c r="H183" s="98"/>
      <c r="I183" s="151" t="str">
        <f>IFERROR(VLOOKUP(D183,DB!A:F,6,0),"")</f>
        <v/>
      </c>
      <c r="J183" s="151" t="str">
        <f>IFERROR(VLOOKUP(D183,DB!A:G,7,0),"")</f>
        <v/>
      </c>
      <c r="K183" s="19"/>
      <c r="L183" s="151" t="str">
        <f>IFERROR(VLOOKUP(D183,DB!A:I,9,0),"")</f>
        <v/>
      </c>
    </row>
    <row r="184" spans="1:12" ht="31.5" customHeight="1">
      <c r="A184" s="96"/>
      <c r="B184" s="151" t="str">
        <f>IFERROR(VLOOKUP(D184,DB!A:K,11,0),"")</f>
        <v/>
      </c>
      <c r="C184" s="18"/>
      <c r="D184" s="18"/>
      <c r="E184" s="18"/>
      <c r="F184" s="98"/>
      <c r="G184" s="99">
        <f ca="1">IFERROR(NOW()-F184,"-")</f>
        <v>45996.445472453706</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45996.445472453706</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45996.445472453706</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45996.445472453706</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45996.445472453706</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45996.445472453706</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45996.445472453706</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45996.445472453706</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45996.445472453706</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45996.445472453706</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45996.445472453706</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45996.445472453706</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45996.445472453706</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45996.445472453706</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45996.445472453706</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45996.445472453706</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45996.445472453706</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45996.445472453706</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45996.445472453706</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45996.445472453706</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45996.445472453706</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45996.445472453706</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45996.445472453706</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45996.445472453706</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45996.445472453706</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45996.445472453706</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45996.445472453706</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45996.445472453706</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45996.445472453706</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45996.445472453706</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45996.445472453706</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45996.445472453706</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45996.445472453706</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45996.445472453706</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45996.445472453706</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45996.445472453706</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45996.445472453706</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45996.445472453706</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45996.445472453706</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45996.445472453706</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45996.445472453706</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45996.445472453706</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45996.445472453706</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45996.445472453706</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45996.445472453706</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45996.445472453706</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45996.445472453706</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45996.445472453706</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45996.445472453706</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45996.445472453706</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45996.445472453706</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45996.445472453706</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45996.445472453706</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45996.445472453706</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45996.445472453706</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45996.445472453706</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45996.445472453706</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45996.445472453706</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45996.445472453706</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45996.445472453706</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45996.445472453706</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45996.445472453706</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45996.445472453706</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45996.445472453706</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45996.445472453706</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45996.445472453706</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45996.445472453706</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45996.445472453706</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45996.445472453706</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45996.445472453706</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45996.445472453706</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45996.445472453706</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45996.445472453706</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45996.445472453706</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45996.445472453706</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45996.445472453706</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45996.445472453706</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45996.445472453706</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45996.445472453706</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45996.445472453706</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45996.445472453706</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45996.445472453706</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45996.445472453706</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45996.445472453706</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45996.445472453706</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45996.445472453706</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45996.445472453706</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45996.445472453706</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45996.445472453706</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45996.445472453706</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45996.445472453706</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45996.445472453706</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45996.445472453706</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45996.445472453706</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45996.445472453706</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45996.445472453706</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45996.445472453706</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45996.445472453706</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45996.445472453706</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45996.445472453706</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45996.445472453706</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45996.445472453706</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45996.445472453706</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45996.445472453706</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45996.445472453706</v>
      </c>
      <c r="H288" s="98"/>
      <c r="I288" s="151" t="str">
        <f>IFERROR(VLOOKUP(D288,DB!A:F,6,0),"")</f>
        <v/>
      </c>
      <c r="J288" s="151" t="str">
        <f>IFERROR(VLOOKUP(D288,DB!A:G,7,0),"")</f>
        <v/>
      </c>
      <c r="K288" s="19"/>
      <c r="L288" s="151" t="str">
        <f>IFERROR(VLOOKUP(D288,DB!A:I,9,0),"")</f>
        <v/>
      </c>
    </row>
    <row r="289" spans="1:12" ht="31.5" customHeight="1">
      <c r="A289" s="96"/>
      <c r="B289" s="151" t="str">
        <f>IFERROR(VLOOKUP(D289,DB!A:K,11,0),"")</f>
        <v/>
      </c>
      <c r="C289" s="18"/>
      <c r="D289" s="18"/>
      <c r="E289" s="18"/>
      <c r="F289" s="98"/>
      <c r="G289" s="99">
        <f ca="1">IFERROR(NOW()-F289,"-")</f>
        <v>45996.445472453706</v>
      </c>
      <c r="H289" s="98"/>
      <c r="I289" s="151" t="str">
        <f>IFERROR(VLOOKUP(D289,DB!A:F,6,0),"")</f>
        <v/>
      </c>
      <c r="J289" s="151" t="str">
        <f>IFERROR(VLOOKUP(D289,DB!A:G,7,0),"")</f>
        <v/>
      </c>
      <c r="K289" s="19"/>
      <c r="L289" s="151" t="str">
        <f>IFERROR(VLOOKUP(D289,DB!A:I,9,0),"")</f>
        <v/>
      </c>
    </row>
    <row r="290" spans="1:12" ht="31.5" customHeight="1">
      <c r="A290" s="96"/>
      <c r="B290" s="151" t="str">
        <f>IFERROR(VLOOKUP(D290,DB!A:K,11,0),"")</f>
        <v/>
      </c>
      <c r="C290" s="18"/>
      <c r="D290" s="18"/>
      <c r="E290" s="18"/>
      <c r="F290" s="98"/>
      <c r="G290" s="99">
        <f ca="1">IFERROR(NOW()-F290,"-")</f>
        <v>45996.445472453706</v>
      </c>
      <c r="H290" s="98"/>
      <c r="I290" s="151" t="str">
        <f>IFERROR(VLOOKUP(D290,DB!A:F,6,0),"")</f>
        <v/>
      </c>
      <c r="J290" s="151" t="str">
        <f>IFERROR(VLOOKUP(D290,DB!A:G,7,0),"")</f>
        <v/>
      </c>
      <c r="K290" s="19"/>
      <c r="L290" s="151" t="str">
        <f>IFERROR(VLOOKUP(D290,DB!A:I,9,0),"")</f>
        <v/>
      </c>
    </row>
    <row r="291" spans="1:12" ht="31.5" customHeight="1">
      <c r="A291" s="152"/>
      <c r="B291" s="153" t="str">
        <f>IFERROR(VLOOKUP(D291,DB!A:K,11,0),"")</f>
        <v/>
      </c>
      <c r="C291" s="154"/>
      <c r="D291" s="154"/>
      <c r="E291" s="154"/>
      <c r="F291" s="155"/>
      <c r="G291" s="156">
        <f ca="1">IFERROR(NOW()-F291,"-")</f>
        <v>45996.445472453706</v>
      </c>
      <c r="H291" s="155"/>
      <c r="I291" s="153" t="str">
        <f>IFERROR(VLOOKUP(D291,DB!A:F,6,0),"")</f>
        <v/>
      </c>
      <c r="J291" s="153" t="str">
        <f>IFERROR(VLOOKUP(D291,DB!A:G,7,0),"")</f>
        <v/>
      </c>
      <c r="K291" s="157"/>
      <c r="L291" s="153" t="str">
        <f>IFERROR(VLOOKUP(D291,DB!A:I,9,0),"")</f>
        <v/>
      </c>
    </row>
  </sheetData>
  <dataValidations count="2">
    <dataValidation allowBlank="1" showInputMessage="1" showErrorMessage="1" sqref="E1" xr:uid="{4D935161-CDD3-4592-B877-3FB59C99E142}"/>
    <dataValidation type="list" allowBlank="1" showInputMessage="1" showErrorMessage="1" sqref="E3:E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45996.445472453706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45996.445472453706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45996.445472453706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45996.445472453706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45996.445472453706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45996.445472453706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45996.445472453706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45996.445472453706</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45996.445472453706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45996.445472453706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45996.445472453706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45996.445472453706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45996.445472453706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45996.445472453706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45996.445472453706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45996.445472453706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45996.445472453706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45996.445472453706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45996.445472453706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45996.445472453706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45996.445472453706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45996.445472453706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45996.445472453706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45996.445472453706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45996.445472453706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45996.445472453706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45996.445472453706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45996.445472453706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45996.445472453706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45996.445472453706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45996.445472453706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45996.445472453706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45996.445472453706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45996.445472453706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45996.445472453706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45996.445472453706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45996.445472453706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45996.445472453706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45996.445472453706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45996.445472453706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45996.445472453706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45996.445472453706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45996.445472453706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45996.445472453706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45996.445472453706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45996.445472453706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45996.445472453706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45996.445472453706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45996.445472453706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45996.445472453706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45996.445472453706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45996.445472453706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45996.445472453706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45996.445472453706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45996.445472453706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45996.445472453706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45996.445472453706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45996.445472453706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45996.445472453706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45996.445472453706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45996.445472453706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45996.445472453706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45996.445472453706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45996.445472453706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45996.445472453706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45996.445472453706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45996.445472453706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45996.445472453706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45996.445472453706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45996.445472453706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45996.445472453706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45996.445472453706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45996.445472453706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45996.445472453706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45996.445472453706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45996.445472453706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45996.445472453706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45996.445472453706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45996.445472453706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45996.445472453706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45996.445472453706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45996.445472453706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45996.445472453706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45996.445472453706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45996.445472453706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45996.445472453706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45996.445472453706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45996.445472453706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45996.445472453706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45996.445472453706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45996.445472453706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45996.445472453706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45996.445472453706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45996.445472453706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45996.445472453706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45996.445472453706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45996.445472453706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45996.445472453706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45996.445472453706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45996.445472453706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45996.445472453706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45996.445472453706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45996.445472453706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45996.445472453706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45996.445472453706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45996.445472453706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45996.445472453706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45996.445472453706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45996.445472453706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45996.445472453706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45996.445472453706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45996.445472453706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45996.445472453706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45996.445472453706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45996.445472453706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45996.445472453706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45996.445472453706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45996.445472453706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45996.445472453706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45996.445472453706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45996.445472453706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45996.445472453706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45996.445472453706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45996.445472453706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45996.445472453706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45996.445472453706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45996.445472453706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45996.445472453706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45996.445472453706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45996.445472453706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45996.445472453706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45996.445472453706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45996.445472453706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45996.445472453706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45996.445472453706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45996.445472453706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45996.445472453706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45996.445472453706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45996.445472453706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45996.445472453706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45996.445472453706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45996.445472453706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45996.445472453706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45996.445472453706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45996.445472453706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45996.445472453706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45996.445472453706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45996.445472453706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45996.445472453706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45996.445472453706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45996.445472453706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45996.445472453706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45996.445472453706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45996.445472453706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45996.445472453706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45996.445472453706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45996.445472453706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45996.445472453706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45996.445472453706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45996.445472453706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45996.445472453706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45996.445472453706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45996.445472453706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45996.445472453706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45996.445472453706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45996.445472453706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45996.445472453706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45996.445472453706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45996.445472453706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45996.445472453706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45996.445472453706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45996.445472453706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45996.445472453706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45996.445472453706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45996.445472453706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45996.445472453706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45996.445472453706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45996.445472453706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45996.445472453706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45996.445472453706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45996.445472453706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45996.445472453706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45996.445472453706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45996.445472453706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45996.445472453706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45996.445472453706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45996.445472453706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45996.445472453706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45996.445472453706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45996.445472453706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45996.445472453706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45996.445472453706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45996.445472453706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45996.445472453706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45996.445472453706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45996.445472453706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45996.445472453706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45996.445472453706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45996.445472453706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45996.445472453706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45996.445472453706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45996.445472453706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45996.445472453706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45996.445472453706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45996.445472453706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45996.445472453706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45996.445472453706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45996.445472453706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45996.445472453706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45996.445472453706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45996.445472453706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45996.445472453706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45996.445472453706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45996.445472453706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45996.445472453706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45996.445472453706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45996.445472453706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45996.445472453706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45996.445472453706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45996.445472453706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45996.445472453706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45996.445472453706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45996.445472453706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45996.445472453706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45996.445472453706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45996.445472453706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45996.445472453706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45996.445472453706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45996.445472453706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45996.445472453706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45996.445472453706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45996.445472453706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45996.445472453706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45996.445472453706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45996.445472453706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45996.445472453706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45996.445472453706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45996.445472453706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45996.445472453706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45996.445472453706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45996.445472453706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45996.445472453706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45996.445472453706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45996.445472453706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45996.445472453706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45996.445472453706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45996.445472453706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45996.445472453706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45996.445472453706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45996.445472453706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45996.445472453706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45996.445472453706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45996.445472453706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45996.445472453706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45996.445472453706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45996.445472453706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45996.445472453706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45996.445472453706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45996.445472453706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45996.445472453706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45996.445472453706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45996.445472453706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45996.445472453706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45996.445472453706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45996.445472453706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45996.445472453706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45996.445472453706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45996.445472453706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45996.445472453706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45996.445472453706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45996.445472453706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45996.445472453706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45996.445472453706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45996.445472453706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45996.445472453706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45996.445472453706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45996.445472453706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45996.445472453706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45996.445472453706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45996.445472453706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45996.445472453706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45996.445472453706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45996.445472453706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45996.445472453706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45996.445472453706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45996.445472453706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45996.445472453706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45996.445472453706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45996.445472453706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45996.445472453706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45996.445472453706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45996.445472453706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45996.445472453706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45996.445472453706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45996.445472453706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45996.445472453706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45996.445472453706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45996.445472453706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45996.445472453706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45996.445472453706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45996.445472453706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45996.445472453706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45996.445472453706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45996.445472453706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45996.445472453706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45996.445472453706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45996.445472453706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45996.445472453706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45996.445472453706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45996.445472453706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45996.445472453706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45996.445472453706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45996.445472453706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45996.445472453706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45996.445472453706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45996.445472453706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45996.445472453706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45996.445472453706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45996.445472453706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45996.445472453706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45996.445472453706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45996.445472453706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45996.445472453706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45996.445472453706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45996.445472453706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45996.445472453706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45996.445472453706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45996.445472453706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45996.445472453706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45996.445472453706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45996.445472453706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45996.445472453706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45996.445472453706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45996.445472453706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45996.445472453706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45996.445472453706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45996.445472453706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45996.445472453706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45996.445472453706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45996.445472453706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45996.445472453706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45996.445472453706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45996.445472453706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45996.445472453706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45996.445472453706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45996.445472453706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45996.445472453706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45996.445472453706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45996.445472453706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45996.445472453706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45996.445472453706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45996.445472453706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45996.445472453706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45996.445472453706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45996.445472453706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45996.445472453706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45996.445472453706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45996.445472453706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45996.445472453706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45996.445472453706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45996.445472453706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45996.445472453706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45996.445472453706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45996.445472453706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45996.445472453706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45996.445472453706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45996.445472453706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45996.445472453706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45996.445472453706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45996.445472453706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45996.445472453706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45996.445472453706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45996.445472453706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45996.445472453706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45996.445472453706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45996.445472453706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45996.445472453706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45996.445472453706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45996.445472453706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45996.445472453706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45996.445472453706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45996.445472453706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45996.445472453706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45996.445472453706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45996.445472453706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45996.445472453706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45996.445472453706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45996.445472453706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45996.445472453706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45996.445472453706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45996.445472453706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45996.445472453706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45996.445472453706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45996.445472453706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45996.445472453706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45996.445472453706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45996.445472453706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45996.445472453706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45996.445472453706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45996.445472453706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45996.445472453706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45996.445472453706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45996.445472453706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45996.445472453706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45996.445472453706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45996.445472453706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45996.445472453706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45996.445472453706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45996.445472453706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45996.445472453706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45996.445472453706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45996.445472453706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45996.445472453706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45996.445472453706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45996.445472453706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45996.445472453706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45996.445472453706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45996.445472453706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45996.445472453706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45996.445472453706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45996.445472453706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45996.445472453706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45996.445472453706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45996.445472453706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45996.445472453706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45996.445472453706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45996.445472453706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45996.445472453706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45996.445472453706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45996.445472453706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45996.445472453706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45996.445472453706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45996.445472453706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45996.445472453706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45996.445472453706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45996.445472453706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45996.445472453706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45996.445472453706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45996.445472453706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45996.445472453706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45996.445472453706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45996.445472453706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45996.445472453706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45996.445472453706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45996.445472453706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45996.445472453706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45996.445472453706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45996.445472453706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45996.445472453706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45996.445472453706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45996.445472453706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45996.445472453706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45996.445472453706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45996.445472453706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45996.445472453706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45996.445472453706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45996.445472453706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45996.445472453706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45996.445472453706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45996.445472453706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45996.445472453706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45996.445472453706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45996.445472453706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45996.445472453706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45996.445472453706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45996.445472453706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45996.445472453706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45996.445472453706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45996.445472453706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45996.445472453706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45996.445472453706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45996.445472453706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45996.445472453706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45996.445472453706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45996.445472453706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45996.445472453706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45996.445472453706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45996.445472453706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45996.445472453706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45996.445472453706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45996.445472453706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45996.445472453706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45996.445472453706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45996.445472453706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45996.445472453706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45996.445472453706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45996.445472453706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45996.445472453706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45996.445472453706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45996.445472453706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45996.445472453706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45996.445472453706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45996.445472453706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45996.445472453706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45996.445472453706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45996.445472453706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45996.445472453706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45996.445472453706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45996.445472453706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45996.445472453706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45996.445472453706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45996.445472453706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45996.445472453706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45996.445472453706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45996.445472453706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45996.445472453706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45996.445472453706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45996.445472453706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45996.445472453706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45996.445472453706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45996.445472453706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45996.445472453706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45996.445472453706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45996.445472453706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45996.445472453706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45996.445472453706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45996.445472453706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45996.445472453706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45996.445472453706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45996.445472453706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45996.445472453706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45996.445472453706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45996.445472453706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45996.445472453706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45996.445472453706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45996.445472453706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45996.445472453706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45996.445472453706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45996.445472453706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45996.445472453706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45996.445472453706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45996.445472453706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45996.445472453706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45996.445472453706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45996.445472453706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45996.445472453706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45996.445472453706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45996.445472453706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45996.445472453706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45996.445472453706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45996.445472453706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45996.445472453706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45996.445472453706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45996.445472453706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45996.445472453706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45996.445472453706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45996.445472453706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45996.445472453706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45996.445472453706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45996.445472453706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45996.445472453706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45996.445472453706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45996.445472453706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45996.445472453706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45996.445472453706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45996.445472453706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45996.445472453706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45996.445472453706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45996.445472453706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45996.445472453706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45996.445472453706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45996.445472453706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45996.445472453706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45996.445472453706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45996.445472453706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45996.445472453706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45996.445472453706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45996.445472453706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45996.445472453706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45996.445472453706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45996.445472453706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45996.445472453706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45996.445472453706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45996.445472453706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45996.445472453706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45996.445472453706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45996.445472453706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45996.445472453706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45996.445472453706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45996.445472453706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45996.445472453706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45996.445472453706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45996.445472453706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45996.445472453706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45996.445472453706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45996.445472453706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45996.445472453706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45996.445472453706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45996.445472453706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45996.445472453706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45996.445472453706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45996.445472453706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45996.445472453706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45996.445472453706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45996.445472453706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45996.445472453706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45996.445472453706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45996.445472453706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45996.445472453706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45996.445472453706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45996.445472453706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45996.445472453706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45996.445472453706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45996.445472453706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45996.445472453706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45996.445472453706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45996.445472453706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45996.445472453706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45996.445472453706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45996.445472453706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45996.445472453706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45996.445472453706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45996.445472453706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45996.445472453706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45996.445472453706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45996.445472453706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45996.445472453706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45996.445472453706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45996.445472453706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45996.445472453706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45996.445472453706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45996.445472453706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45996.445472453706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45996.445472453706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45996.445472453706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45996.445472453706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45996.445472453706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45996.445472453706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45996.445472453706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45996.445472453706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45996.445472453706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45996.445472453706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45996.445472453706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45996.445472453706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45996.445472453706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45996.445472453706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45996.445472453706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45996.445472453706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45996.445472453706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45996.445472453706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45996.445472453706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45996.445472453706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45996.445472453706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45996.445472453706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45996.445472453706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45996.445472453706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45996.445472453706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45996.445472453706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45996.445472453706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45996.445472453706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45996.445472453706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45996.445472453706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45996.445472453706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45996.445472453706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45996.445472453706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45996.445472453706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45996.445472453706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45996.445472453706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45996.445472453706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45996.445472453706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45996.445472453706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45996.445472453706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45996.445472453706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45996.445472453706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45996.445472453706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45996.445472453706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45996.445472453706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45996.445472453706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45996.445472453706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45996.445472453706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45996.445472453706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45996.445472453706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45996.445472453706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45996.445472453706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45996.445472453706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45996.445472453706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45996.445472453706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45996.445472453706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45996.445472453706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45996.445472453706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45996.445472453706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45996.445472453706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45996.445472453706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45996.445472453706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45996.445472453706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45996.445472453706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45996.445472453706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45996.445472453706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45996.445472453706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45996.445472453706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45996.445472453706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45996.445472453706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45996.445472453706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45996.445472453706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45996.445472453706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45996.445472453706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45996.445472453706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45996.445472453706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45996.445472453706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45996.445472453706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45996.445472453706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45996.445472453706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45996.445472453706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45996.445472453706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45996.445472453706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45996.445472453706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45996.445472453706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45996.445472453706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45996.445472453706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45996.445472453706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45996.445472453706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45996.445472453706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45996.445472453706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45996.445472453706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45996.445472453706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45996.445472453706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45996.445472453706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45996.445472453706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45996.445472453706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45996.445472453706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45996.445472453706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45996.445472453706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45996.445472453706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45996.445472453706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45996.445472453706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45996.445472453706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45996.445472453706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45996.445472453706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45996.445472453706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45996.445472453706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45996.445472453706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45996.445472453706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45996.445472453706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45996.445472453706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45996.445472453706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45996.445472453706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45996.445472453706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45996.445472453706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45996.445472453706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45996.445472453706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45996.445472453706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45996.445472453706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45996.445472453706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45996.445472453706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45996.445472453706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45996.445472453706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45996.445472453706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45996.445472453706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45996.445472453706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45996.445472453706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45996.445472453706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45996.445472453706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45996.445472453706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45996.445472453706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45996.445472453706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45996.445472453706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45996.445472453706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45996.445472453706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45996.445472453706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45996.445472453706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45996.445472453706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45996.445472453706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45996.445472453706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45996.445472453706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45996.445472453706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45996.445472453706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45996.445472453706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45996.445472453706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45996.445472453706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45996.445472453706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45996.445472453706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45996.445472453706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45996.445472453706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45996.445472453706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45996.445472453706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45996.445472453706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45996.445472453706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45996.445472453706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45996.445472453706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45996.445472453706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45996.445472453706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45996.445472453706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45996.445472453706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45996.445472453706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45996.445472453706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45996.445472453706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45996.445472453706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45996.445472453706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45996.445472453706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45996.445472453706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45996.445472453706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45996.445472453706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45996.445472453706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45996.445472453706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45996.445472453706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45996.445472453706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45996.445472453706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45996.445472453706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45996.445472453706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45996.445472453706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45996.445472453706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45996.445472453706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45996.445472453706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45996.445472453706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45996.445472453706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45996.445472453706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45996.445472453706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45996.445472453706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45996.445472453706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45996.445472453706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45996.445472453706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45996.445472453706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45996.445472453706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45996.445472453706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45996.445472453706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45996.445472453706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45996.445472453706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45996.445472453706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45996.445472453706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45996.445472453706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45996.445472453706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45996.445472453706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45996.445472453706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45996.445472453706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45996.445472453706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45996.445472453706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45996.445472453706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45996.445472453706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45996.445472453706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45996.445472453706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45996.445472453706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45996.445472453706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45996.445472453706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45996.445472453706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45996.445472453706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45996.445472453706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45996.445472453706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45996.445472453706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45996.445472453706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45996.445472453706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45996.445472453706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45996.445472453706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45996.445472453706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45996.445472453706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45996.445472453706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45996.445472453706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45996.445472453706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45996.445472453706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45996.445472453706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45996.445472453706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45996.445472453706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45996.445472453706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45996.445472453706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45996.445472453706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45996.445472453706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45996.445472453706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45996.445472453706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45996.445472453706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45996.445472453706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45996.445472453706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45996.445472453706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45996.445472453706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45996.445472453706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45996.445472453706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45996.445472453706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45996.445472453706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45996.445472453706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45996.445472453706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45996.445472453706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45996.445472453706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45996.445472453706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45996.445472453706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45996.445472453706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45996.445472453706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45996.445472453706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45996.445472453706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45996.445472453706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45996.445472453706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45996.445472453706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45996.445472453706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45996.445472453706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45996.445472453706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45996.445472453706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45996.445472453706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45996.445472453706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45996.445472453706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45996.445472453706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45996.445472453706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45996.445472453706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45996.445472453706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45996.445472453706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45996.445472453706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45996.445472453706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45996.445472453706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45996.445472453706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45996.445472453706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45996.445472453706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45996.445472453706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45996.445472453706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45996.445472453706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45996.445472453706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45996.445472453706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45996.445472453706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45996.445472453706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45996.445472453706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45996.445472453706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45996.445472453706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45996.445472453706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45996.445472453706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45996.445472453706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45996.445472453706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45996.445472453706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45996.445472453706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45996.445472453706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45996.445472453706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45996.445472453706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45996.445472453706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45996.445472453706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45996.445472453706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45996.445472453706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45996.445472453706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45996.445472453706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45996.445472453706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292.96475486111012</v>
      </c>
      <c r="H2" s="91">
        <v>45703.474768518521</v>
      </c>
      <c r="I2" s="91" t="str">
        <f>IFERROR(VLOOKUP(D2,DB!A:F,6,0),"")</f>
        <v>SCECO</v>
      </c>
      <c r="J2" s="91" t="str">
        <f>IFERROR(VLOOKUP(D2,DB!A:G,7,0),"")</f>
        <v>Dead</v>
      </c>
      <c r="K2" s="93" t="s">
        <v>39121</v>
      </c>
      <c r="L2" s="87" t="str">
        <f>IFERROR(VLOOKUP(D2,DB!A:I,9,0),"")</f>
        <v>Latis</v>
      </c>
    </row>
    <row r="3" spans="1:16" ht="15" customHeight="1">
      <c r="A3" s="108" t="s">
        <v>39122</v>
      </c>
      <c r="B3" s="108" t="str">
        <f>IFERROR(VLOOKUP(D3,DB!A:K,11,0),"")</f>
        <v>R4</v>
      </c>
      <c r="C3" s="89">
        <v>1</v>
      </c>
      <c r="D3" s="87" t="s">
        <v>36823</v>
      </c>
      <c r="E3" s="90" t="s">
        <v>39106</v>
      </c>
      <c r="F3" s="91">
        <v>45996.387499999997</v>
      </c>
      <c r="G3" s="92">
        <f t="shared" ref="G3:G15" ca="1" si="0">IFERROR(NOW()-F3,"")</f>
        <v>5.7972453709226102E-2</v>
      </c>
      <c r="H3" s="91">
        <v>45996.381921296299</v>
      </c>
      <c r="I3" s="108" t="str">
        <f>IFERROR(VLOOKUP(D3,DB!A:F,6,0),"")</f>
        <v>Generator-SG</v>
      </c>
      <c r="J3" s="108" t="str">
        <f>IFERROR(VLOOKUP(D3,DB!A:G,7,0),"")</f>
        <v>Vandalized</v>
      </c>
      <c r="K3" s="93" t="s">
        <v>39123</v>
      </c>
      <c r="L3" s="87" t="str">
        <f>IFERROR(VLOOKUP(D3,DB!A:I,9,0),"")</f>
        <v>Latis</v>
      </c>
    </row>
    <row r="4" spans="1:16" ht="15" customHeight="1">
      <c r="A4" s="108"/>
      <c r="B4" s="108" t="str">
        <f>IFERROR(VLOOKUP(D4,DB!A:K,11,0),"")</f>
        <v/>
      </c>
      <c r="C4" s="89"/>
      <c r="D4" s="87"/>
      <c r="E4" s="90"/>
      <c r="F4" s="91"/>
      <c r="G4" s="92">
        <f t="shared" ca="1" si="0"/>
        <v>45996.445472453706</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45996.445472453706</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45996.445472453706</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45996.445472453706</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45996.445472453706</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45996.445472453706</v>
      </c>
      <c r="H9" s="91"/>
      <c r="I9" s="108" t="str">
        <f>IFERROR(VLOOKUP(D9,DB!A:F,6,0),"")</f>
        <v/>
      </c>
      <c r="J9" s="108" t="str">
        <f>IFERROR(VLOOKUP(D9,DB!A:G,7,0),"")</f>
        <v/>
      </c>
      <c r="K9" s="93"/>
      <c r="L9" s="87" t="str">
        <f>IFERROR(VLOOKUP(D9,DB!A:I,9,0),"")</f>
        <v/>
      </c>
    </row>
    <row r="10" spans="1:16" ht="15" customHeight="1">
      <c r="A10" s="108"/>
      <c r="B10" s="108" t="str">
        <f>IFERROR(VLOOKUP(D10,DB!A:K,11,0),"")</f>
        <v/>
      </c>
      <c r="C10" s="89"/>
      <c r="D10" s="150"/>
      <c r="E10" s="90"/>
      <c r="F10" s="91"/>
      <c r="G10" s="92">
        <f t="shared" ca="1" si="0"/>
        <v>45996.445472453706</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45996.445472453706</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45996.445472453706</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45996.445472453706</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45996.445472453706</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45996.445472453706</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45996.445472453706</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45996.445472453706</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45996.445472453706</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45996.445472453706</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45996.445472453706</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45996.445472453706</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45996.445472453706</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45996.445472453706</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45996.445472453706</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45996.445472453706</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45996.445472453706</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45996.445472453706</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45996.445472453706</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45996.445472453706</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45996.445472453706</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45996.445472453706</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45996.445472453706</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45996.445472453706</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45996.445472453706</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45996.445472453706</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45996.445472453706</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45996.445472453706</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45996.445472453706</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45996.445472453706</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45996.445472453706</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45996.445472453706</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45996.445472453706</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45996.445472453706</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45996.445472453706</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45996.445472453706</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45996.445472453706</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45996.445472453706</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45996.445472453706</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45996.445472453706</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45996.445472453706</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45996.445472453706</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45996.445472453706</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45996.445472453706</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45996.445472453706</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45996.445472453706</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45996.445472453706</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45996.445472453706</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45996.445472453706</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45996.445472453706</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45996.445472453706</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45996.445472453706</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45996.445472453706</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45996.445472453706</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45996.445472453706</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45996.445472453706</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45996.445472453706</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45996.445472453706</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45996.445472453706</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45996.445472453706</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45996.445472453706</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45996.445472453706</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45996.445472453706</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45996.445472453706</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45996.445472453706</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45996.445472453706</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45996.445472453706</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45996.445472453706</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45996.445472453706</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45996.445472453706</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45996.445472453706</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45996.445472453706</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45996.445472453706</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45996.445472453706</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45996.445472453706</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45996.445472453706</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45996.445472453706</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45996.445472453706</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45996.445472453706</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45996.445472453706</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45996.445472453706</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45996.445472453706</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45996.445472453706</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45996.445472453706</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45996.445472453706</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45996.445472453706</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45996.445472453706</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45996.445472453706</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45996.445472453706</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45996.445472453706</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45996.445472453706</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45996.445472453706</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45996.445472453706</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45996.445472453706</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45996.445472453706</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45996.445472453706</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45996.445472453706</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45996.445472453706</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45996.445472453706</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45996.445472453706</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45996.445472453706</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45996.445472453706</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45996.445472453706</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45996.445472453706</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45996.445472453706</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45996.445472453706</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45996.445472453706</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45996.445472453706</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45996.445472453706</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45996.445472453706</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45996.445472453706</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45996.445472453706</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45996.445472453706</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45996.445472453706</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45996.445472453706</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45996.445472453706</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45996.445472453706</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45996.445472453706</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45996.445472453706</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45996.445472453706</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45996.445472453706</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45996.445472453706</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45996.445472453706</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45996.445472453706</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45996.445472453706</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45996.445472453706</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45996.445472453706</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45996.445472453706</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45996.445472453706</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45996.445472453706</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45996.445472453706</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45996.445472453706</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45996.445472453706</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45996.445472453706</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45996.445472453706</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45996.445472453706</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45996.445472453706</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45996.445472453706</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45996.445472453706</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45996.445472453706</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45996.445472453706</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45996.445472453706</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45996.445472453706</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45996.445472453706</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45996.445472453706</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45996.445472453706</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45996.445472453706</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45996.445472453706</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45996.445472453706</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45996.445472453706</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45996.445472453706</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45996.445472453706</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45996.445472453706</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45996.445472453706</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45996.445472453706</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45996.445472453706</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45996.445472453706</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45996.445472453706</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45996.445472453706</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45996.445472453706</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45996.445472453706</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45996.445472453706</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45996.445472453706</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45996.445472453706</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45996.445472453706</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45996.445472453706</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45996.445472453706</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45996.445472453706</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45996.445472453706</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45996.445472453706</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45996.445472453706</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45996.445472453706</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45996.445472453706</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45996.445472453706</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45996.445472453706</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45996.445472453706</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45996.445472453706</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45996.445472453706</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45996.445472453706</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45996.445472453706</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104.613412268518</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70.256595138889679</v>
      </c>
      <c r="H3" s="38">
        <v>45926.158159722225</v>
      </c>
      <c r="I3" s="37" t="str">
        <f>IFERROR(VLOOKUP(D3,DB!A:F,6,0),"")</f>
        <v>SCECO</v>
      </c>
      <c r="J3" s="37" t="str">
        <f>IFERROR(VLOOKUP(D3,DB!A:G,7,0),"")</f>
        <v>Good</v>
      </c>
      <c r="K3" s="37" t="s">
        <v>39127</v>
      </c>
      <c r="L3" s="37" t="str">
        <f>IFERROR(VLOOKUP(D3,DB!A:I,9,0),"")</f>
        <v>Latis</v>
      </c>
      <c r="M3" s="100"/>
    </row>
    <row r="4" spans="1:13" s="39" customFormat="1" ht="39.75" customHeight="1">
      <c r="A4" s="104" t="s">
        <v>39128</v>
      </c>
      <c r="B4" s="104" t="str">
        <f>IFERROR(VLOOKUP(D4,DB!A:K,11,0),"")</f>
        <v>R5</v>
      </c>
      <c r="C4" s="104">
        <v>1</v>
      </c>
      <c r="D4" s="104" t="s">
        <v>34832</v>
      </c>
      <c r="E4" s="104" t="s">
        <v>39109</v>
      </c>
      <c r="F4" s="105">
        <v>45948.661111111112</v>
      </c>
      <c r="G4" s="106">
        <f t="shared" ref="G4" ca="1" si="1">IFERROR(NOW()-F4,"")</f>
        <v>47.784361342593911</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15.072173842592747</v>
      </c>
      <c r="H5" s="133">
        <v>45981.360798611109</v>
      </c>
      <c r="I5" s="104" t="str">
        <f>IFERROR(VLOOKUP(D5,DB!A:F,6,0),"")</f>
        <v>SCECO</v>
      </c>
      <c r="J5" s="104" t="str">
        <f>IFERROR(VLOOKUP(D5,DB!A:G,7,0),"")</f>
        <v>Dead</v>
      </c>
      <c r="K5" s="104" t="s">
        <v>39131</v>
      </c>
      <c r="L5" s="104" t="str">
        <f>IFERROR(VLOOKUP(D5,DB!A:I,9,0),"")</f>
        <v>Latis</v>
      </c>
    </row>
    <row r="6" spans="1:13">
      <c r="A6" s="37" t="s">
        <v>39132</v>
      </c>
      <c r="B6" s="37" t="str">
        <f>IFERROR(VLOOKUP(D6,DB!A:K,11,0),"")</f>
        <v>R5</v>
      </c>
      <c r="C6" s="37">
        <v>1</v>
      </c>
      <c r="D6" s="104" t="s">
        <v>38105</v>
      </c>
      <c r="E6" s="104" t="s">
        <v>39106</v>
      </c>
      <c r="F6" s="38">
        <v>45996.438043981485</v>
      </c>
      <c r="G6" s="132">
        <f t="shared" ref="G6:G26" ca="1" si="2">IFERROR(NOW()-F6,"")</f>
        <v>7.4284722213633358E-3</v>
      </c>
      <c r="H6" s="38" t="s">
        <v>39133</v>
      </c>
      <c r="I6" s="37" t="str">
        <f>IFERROR(VLOOKUP(D6,DB!A:F,6,0),"")</f>
        <v>SCECO</v>
      </c>
      <c r="J6" s="37" t="str">
        <f>IFERROR(VLOOKUP(D6,DB!A:G,7,0),"")</f>
        <v>Dead</v>
      </c>
      <c r="K6" s="37" t="s">
        <v>39134</v>
      </c>
      <c r="L6" s="37" t="str">
        <f>IFERROR(VLOOKUP(D6,DB!A:I,9,0),"")</f>
        <v>Latis</v>
      </c>
    </row>
    <row r="7" spans="1:13">
      <c r="A7" s="37"/>
      <c r="B7" s="37" t="str">
        <f>IFERROR(VLOOKUP(D7,DB!A:K,11,0),"")</f>
        <v/>
      </c>
      <c r="C7" s="37"/>
      <c r="D7" s="37"/>
      <c r="E7" s="37"/>
      <c r="F7" s="38"/>
      <c r="G7" s="132">
        <f t="shared" ca="1" si="2"/>
        <v>45996.445472453706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45996.445472453706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45996.445472453706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45996.445472453706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45996.445472453706</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45996.445472453706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45996.445472453706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45996.445472453706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45996.445472453706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45996.445472453706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45996.445472453706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45996.445472453706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45996.445472453706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45996.445472453706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45996.445472453706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45996.445472453706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45996.445472453706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45996.445472453706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45996.445472453706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45996.445472453706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45996.445472453706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45996.445472453706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45996.445472453706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45996.445472453706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45996.445472453706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45996.445472453706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45996.445472453706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45996.445472453706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45996.445472453706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45996.445472453706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45996.445472453706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45996.445472453706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45996.445472453706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45996.445472453706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45996.445472453706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45996.445472453706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45996.445472453706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45996.445472453706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45996.445472453706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45996.445472453706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45996.445472453706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45996.445472453706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45996.445472453706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45996.445472453706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45996.445472453706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45996.445472453706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45996.445472453706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45996.445472453706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45996.445472453706</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45996.445472453706</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45996.445472453706</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45996.445472453706</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45996.445472453706</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45996.445472453706</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45996.445472453706</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45996.445472453706</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45996.445472453706</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45996.445472453706</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45996.445472453706</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45996.445472453706</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45996.445472453706</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45996.445472453706</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45996.445472453706</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45996.445472453706</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45996.445472453706</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45996.445472453706</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45996.445472453706</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45996.445472453706</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45996.445472453706</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45996.445472453706</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45996.445472453706</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45996.445472453706</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45996.445472453706</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45996.445472453706</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45996.445472453706</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45996.445472453706</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45996.445472453706</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45996.445472453706</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45996.445472453706</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45996.445472453706</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45996.445472453706</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45996.445472453706</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45996.445472453706</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45996.445472453706</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45996.445472453706</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45996.445472453706</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45996.445472453706</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45996.445472453706</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45996.445472453706</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45996.445472453706</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45996.445472453706</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45996.445472453706</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45996.445472453706</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45996.445472453706</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45996.445472453706</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45996.445472453706</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45996.445472453706</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45996.445472453706</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45996.445472453706</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45996.445472453706</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45996.445472453706</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45996.445472453706</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45996.445472453706</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45996.445472453706</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45996.445472453706</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45996.445472453706</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45996.445472453706</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45996.445472453706</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45996.445472453706</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45996.445472453706</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45996.445472453706</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45996.445472453706</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45996.445472453706</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45996.445472453706</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45996.445472453706</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45996.445472453706</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45996.445472453706</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45996.445472453706</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45996.445472453706</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45996.445472453706</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45996.445472453706</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45996.445472453706</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45996.445472453706</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45996.445472453706</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45996.445472453706</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45996.445472453706</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45996.445472453706</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45996.445472453706</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45996.445472453706</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45996.445472453706</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45996.445472453706</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45996.445472453706</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45996.445472453706</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45996.445472453706</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45996.445472453706</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45996.445472453706</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45996.445472453706</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45996.445472453706</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45996.445472453706</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45996.445472453706</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45996.445472453706</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45996.445472453706</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45996.445472453706</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45996.445472453706</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45996.445472453706</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45996.445472453706</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45996.445472453706</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45996.445472453706</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45996.445472453706</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45996.445472453706</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45996.445472453706</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45996.445472453706</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45996.445472453706</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45996.445472453706</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45996.445472453706</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45996.445472453706</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45996.445472453706</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45996.445472453706</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45996.445472453706</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45996.445472453706</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45996.445472453706</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45996.445472453706</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45996.445472453706</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45996.445472453706</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45996.445472453706</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45996.445472453706</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45996.445472453706</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45996.445472453706</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45996.445472453706</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45996.445472453706</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45996.445472453706</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45996.445472453706</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45996.445472453706</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45996.445472453706</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45996.445472453706</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45996.445472453706</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45996.445472453706</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45996.445472453706</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45996.445472453706</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45996.445472453706</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45996.445472453706</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45996.445472453706</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45996.445472453706</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45996.445472453706</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45996.445472453706</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45996.445472453706</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45996.445472453706</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45996.445472453706</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45996.445472453706</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45996.445472453706</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45996.445472453706</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45996.445472453706</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45996.445472453706</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45996.445472453706</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45996.445472453706</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45996.445472453706</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45996.445472453706</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45996.445472453706</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45996.445472453706</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45996.445472453706</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45996.445472453706</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45996.445472453706</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45996.445472453706</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45996.445472453706</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45996.445472453706</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45996.445472453706</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45996.445472453706</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45996.445472453706</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45996.445472453706</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45996.445472453706</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45996.445472453706</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45996.445472453706</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45996.445472453706</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45996.445472453706</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45996.445472453706</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45996.445472453706</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45996.445472453706</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45996.445472453706</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45996.445472453706</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45996.445472453706</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45996.445472453706</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45996.445472453706</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45996.445472453706</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45996.445472453706</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45996.445472453706</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45996.445472453706</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45996.445472453706</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45996.445472453706</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45996.445472453706</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45996.445472453706</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45996.445472453706</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45996.445472453706</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45996.445472453706</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45996.445472453706</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45996.445472453706</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45996.445472453706</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45996.445472453706</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45996.445472453706</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45996.445472453706</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45996.445472453706</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45996.445472453706</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45996.445472453706</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45996.445472453706</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45996.445472453706</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45996.445472453706</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45996.445472453706</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45996.445472453706</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45996.445472453706</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45996.445472453706</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45996.445472453706</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45996.445472453706</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45996.445472453706</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45996.445472453706</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45996.445472453706</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45996.445472453706</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45996.445472453706</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45996.445472453706</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45996.445472453706</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45996.445472453706</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45996.445472453706</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45996.445472453706</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45996.445472453706</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45996.445472453706</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45996.445472453706</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45996.445472453706</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45996.445472453706</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45996.445472453706</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45996.445472453706</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45996.445472453706</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45996.445472453706</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45996.445472453706</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45996.445472453706</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45996.445472453706</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45996.445472453706</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45996.445472453706</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45996.445472453706</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45996.445472453706</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45996.445472453706</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45996.445472453706</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45996.445472453706</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45996.445472453706</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45996.445472453706</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45996.445472453706</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45996.445472453706</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45996.445472453706</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45996.445472453706</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45996.445472453706</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45996.445472453706</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45996.445472453706</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45996.445472453706</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45996.445472453706</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45996.445472453706</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45996.445472453706</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45996.445472453706</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45996.445472453706</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45996.445472453706</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45996.445472453706</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45996.445472453706</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45996.445472453706</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45996.445472453706</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45996.445472453706</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45996.445472453706</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45996.445472453706</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45996.445472453706</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45996.445472453706</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45996.445472453706</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45996.445472453706</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45996.445472453706</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45996.445472453706</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45996.445472453706</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45996.445472453706</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45996.445472453706</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45996.445472453706</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45996.445472453706</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45996.445472453706</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45996.445472453706</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45996.445472453706</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45996.445472453706</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45996.445472453706</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45996.445472453706</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45996.445472453706</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45996.445472453706</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45996.445472453706</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45996.445472453706</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45996.445472453706</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45996.445472453706</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45996.445472453706</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45996.445472453706</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45996.445472453706</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45996.445472453706</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45996.445472453706</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45996.445472453706</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45996.445472453706</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45996.445472453706</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45996.445472453706</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45996.445472453706</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45996.445472453706</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45996.445472453706</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45996.445472453706</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45996.445472453706</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45996.445472453706</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45996.445472453706</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45996.445472453706</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45996.445472453706</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45996.445472453706</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45996.445472453706</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45996.445472453706</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45996.445472453706</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45996.445472453706</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45996.445472453706</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45996.445472453706</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45996.445472453706</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45996.445472453706</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45996.445472453706</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45996.445472453706</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45996.445472453706</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45996.445472453706</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45996.445472453706</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45996.445472453706</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45996.445472453706</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45996.445472453706</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45996.445472453706</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45996.445472453706</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45996.445472453706</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45996.445472453706</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45996.445472453706</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45996.445472453706</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45996.445472453706</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45996.445472453706</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45996.445472453706</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45996.445472453706</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45996.445472453706</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45996.445472453706</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45996.445472453706</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45996.445472453706</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45996.445472453706</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45996.445472453706</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45996.445472453706</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45996.445472453706</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45996.445472453706</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45996.445472453706</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45996.445472453706</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45996.445472453706</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45996.445472453706</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45996.445472453706</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45996.445472453706</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45996.445472453706</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45996.445472453706</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45996.445472453706</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45996.445472453706</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45996.445472453706</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45996.445472453706</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45996.445472453706</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45996.445472453706</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45996.445472453706</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45996.445472453706</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45996.445472453706</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45996.445472453706</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45996.445472453706</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45996.445472453706</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45996.445472453706</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45996.445472453706</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45996.445472453706</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45996.445472453706</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45996.445472453706</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45996.445472453706</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45996.445472453706</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45996.445472453706</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45996.445472453706</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45996.445472453706</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45996.445472453706</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45996.445472453706</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45996.445472453706</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45996.445472453706</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45996.445472453706</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45996.445472453706</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45996.445472453706</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45996.445472453706</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45996.445472453706</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45996.445472453706</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45996.445472453706</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45996.445472453706</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45996.445472453706</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45996.445472453706</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45996.445472453706</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45996.445472453706</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45996.445472453706</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45996.445472453706</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45996.445472453706</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45996.445472453706</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45996.445472453706</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45996.445472453706</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45996.445472453706</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45996.445472453706</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45996.445472453706</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45996.445472453706</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45996.445472453706</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45996.445472453706</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45996.445472453706</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45996.445472453706</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45996.445472453706</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45996.445472453706</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45996.445472453706</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45996.445472453706</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45996.445472453706</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45996.445472453706</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45996.445472453706</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45996.445472453706</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45996.445472453706</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45996.445472453706</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45996.445472453706</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45996.445472453706</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45996.445472453706</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45996.445472453706</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45996.445472453706</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45996.445472453706</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45996.445472453706</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45996.445472453706</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45996.445472453706</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45996.445472453706</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45996.445472453706</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45996.445472453706</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45996.445472453706</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45996.445472453706</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45996.445472453706</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45996.445472453706</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45996.445472453706</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45996.445472453706</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45996.445472453706</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45996.445472453706</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45996.445472453706</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45996.445472453706</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45996.445472453706</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2025-12-05T07:41:33Z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