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412" documentId="120_S{2AC9BD13-BADA-5192-A53E-5A8FF88502F6}" xr6:coauthVersionLast="47" xr6:coauthVersionMax="47" xr10:uidLastSave="{E92BB587-ED39-4B85-AB06-E79B4690FFE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5" i="2"/>
  <c r="G5" i="2"/>
  <c r="I5" i="2"/>
  <c r="J5" i="2"/>
  <c r="L5"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J138" i="2"/>
  <c r="J139" i="2"/>
  <c r="J140" i="2"/>
  <c r="J141" i="2"/>
  <c r="J142" i="2"/>
  <c r="J143" i="2"/>
  <c r="J144" i="2"/>
  <c r="J145" i="2"/>
  <c r="J146" i="2"/>
  <c r="J147" i="2"/>
  <c r="J148" i="2"/>
  <c r="J149" i="2"/>
  <c r="J150" i="2"/>
  <c r="J151" i="2"/>
  <c r="J152" i="2"/>
  <c r="J153" i="2"/>
  <c r="J154" i="2"/>
  <c r="J155" i="2"/>
  <c r="J156" i="2"/>
  <c r="I138" i="2"/>
  <c r="I139" i="2"/>
  <c r="I140" i="2"/>
  <c r="I141" i="2"/>
  <c r="I142" i="2"/>
  <c r="I143" i="2"/>
  <c r="I144" i="2"/>
  <c r="I145" i="2"/>
  <c r="I146" i="2"/>
  <c r="I147" i="2"/>
  <c r="I148" i="2"/>
  <c r="I149" i="2"/>
  <c r="I150" i="2"/>
  <c r="I151" i="2"/>
  <c r="I152" i="2"/>
  <c r="I153" i="2"/>
  <c r="I154" i="2"/>
  <c r="I155" i="2"/>
  <c r="I156" i="2"/>
  <c r="G138" i="2"/>
  <c r="G139" i="2"/>
  <c r="G140" i="2"/>
  <c r="G141" i="2"/>
  <c r="G142" i="2"/>
  <c r="G143" i="2"/>
  <c r="G144" i="2"/>
  <c r="G145" i="2"/>
  <c r="G146" i="2"/>
  <c r="G147" i="2"/>
  <c r="G148" i="2"/>
  <c r="G149" i="2"/>
  <c r="G150" i="2"/>
  <c r="G151" i="2"/>
  <c r="G152" i="2"/>
  <c r="G153" i="2"/>
  <c r="G154" i="2"/>
  <c r="G155" i="2"/>
  <c r="G156" i="2"/>
  <c r="B138" i="2"/>
  <c r="B139" i="2"/>
  <c r="B140" i="2"/>
  <c r="B141" i="2"/>
  <c r="B142" i="2"/>
  <c r="B143" i="2"/>
  <c r="B144" i="2"/>
  <c r="B145" i="2"/>
  <c r="B146" i="2"/>
  <c r="B147" i="2"/>
  <c r="B148" i="2"/>
  <c r="B149" i="2"/>
  <c r="B150" i="2"/>
  <c r="B151" i="2"/>
  <c r="B152" i="2"/>
  <c r="B153" i="2"/>
  <c r="B154" i="2"/>
  <c r="B155" i="2"/>
  <c r="B15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alcChain>
</file>

<file path=xl/sharedStrings.xml><?xml version="1.0" encoding="utf-8"?>
<sst xmlns="http://schemas.openxmlformats.org/spreadsheetml/2006/main" count="181554" uniqueCount="39152">
  <si>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</si>
  <si>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</si>
  <si>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</si>
  <si>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</si>
  <si>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</si>
  <si>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</si>
  <si>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</si>
  <si>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</si>
  <si>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</si>
  <si>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</si>
  <si>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</si>
  <si>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</si>
  <si>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</si>
  <si>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</si>
  <si>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</si>
  <si>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</si>
  <si>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</si>
  <si>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</si>
  <si>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</si>
  <si>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</si>
  <si>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</si>
  <si>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</si>
  <si>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</si>
  <si>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</si>
  <si>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</si>
  <si>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</si>
  <si>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</si>
  <si>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</si>
  <si>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</si>
  <si>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</si>
  <si>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</si>
  <si>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</si>
  <si>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</si>
  <si>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</si>
  <si>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</si>
  <si>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</si>
  <si>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</si>
  <si>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</si>
  <si>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</si>
  <si>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</si>
  <si>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</si>
  <si>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</si>
  <si>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</si>
  <si>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</si>
  <si>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</si>
  <si>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</si>
  <si>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</si>
  <si>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</si>
  <si>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</si>
  <si>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</si>
  <si>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</si>
  <si>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</si>
  <si>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</si>
  <si>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</si>
  <si>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</si>
  <si>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</si>
  <si>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</si>
  <si>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</si>
  <si>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</si>
  <si>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</si>
  <si>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</si>
  <si>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</si>
  <si>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</si>
  <si>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</si>
  <si>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</si>
  <si>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</si>
  <si>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</si>
  <si>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</si>
  <si>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</si>
  <si>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</si>
  <si>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</si>
  <si>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</si>
  <si>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</si>
  <si>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</si>
  <si>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</si>
  <si>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</si>
  <si>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</si>
  <si>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</si>
  <si>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</si>
  <si>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</si>
  <si>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</si>
  <si>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</si>
  <si>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</si>
  <si>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</si>
  <si>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</si>
  <si>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</si>
  <si>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</si>
  <si>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</si>
  <si>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</si>
  <si>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</si>
  <si>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</si>
  <si>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</si>
  <si>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</si>
  <si>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</si>
  <si>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</si>
  <si>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</si>
  <si>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</si>
  <si>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</si>
  <si>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</si>
  <si>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</si>
  <si>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</si>
  <si>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</si>
  <si>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</si>
  <si>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</si>
  <si>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</si>
  <si>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</si>
  <si>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</si>
  <si>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</si>
  <si>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</si>
  <si>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</si>
  <si>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</si>
  <si>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</si>
  <si>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</si>
  <si>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</si>
  <si>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</si>
  <si>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</si>
  <si>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</si>
  <si>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</si>
  <si>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</si>
  <si>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</si>
  <si>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</si>
  <si>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</si>
  <si>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</si>
  <si>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</si>
  <si>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</si>
  <si>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</si>
  <si>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</si>
  <si>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</si>
  <si>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</si>
  <si>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</si>
  <si>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</si>
  <si>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</si>
  <si>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</si>
  <si>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</si>
  <si>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</si>
  <si>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</si>
  <si>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</si>
  <si>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</si>
  <si>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</si>
  <si>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</si>
  <si>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</si>
  <si>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</si>
  <si>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</si>
  <si>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</si>
  <si>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</si>
  <si>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</si>
  <si>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</si>
  <si>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</si>
  <si>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</si>
  <si>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</si>
  <si>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</si>
  <si>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</si>
  <si>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</si>
  <si>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</si>
  <si>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</si>
  <si>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</si>
  <si>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</si>
  <si>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</si>
  <si>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</si>
  <si>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</si>
  <si>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</si>
  <si>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</si>
  <si>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</si>
  <si>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</si>
  <si>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</si>
  <si>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</si>
  <si>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</si>
  <si>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</si>
  <si>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</si>
  <si>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</si>
  <si>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</si>
  <si>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</si>
  <si>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</si>
  <si>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</si>
  <si>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</si>
  <si>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</si>
  <si>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</si>
  <si>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</si>
  <si>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</si>
  <si>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</si>
  <si>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</si>
  <si>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</si>
  <si>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</si>
  <si>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</si>
  <si>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</si>
  <si>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</si>
  <si>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</si>
  <si>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</si>
  <si>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</si>
  <si>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</si>
  <si>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</si>
  <si>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</si>
  <si>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</si>
  <si>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</si>
  <si>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</si>
  <si>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</si>
  <si>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</si>
  <si>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</si>
  <si>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</si>
  <si>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</si>
  <si>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</si>
  <si>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</si>
  <si>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</si>
  <si>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</si>
  <si>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</si>
  <si>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</si>
  <si>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</si>
  <si>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</si>
  <si>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</si>
  <si>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</si>
  <si>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</si>
  <si>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</si>
  <si>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</si>
  <si>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</si>
  <si>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</si>
  <si>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</si>
  <si>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</si>
  <si>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</si>
  <si>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</si>
  <si>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</si>
  <si>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</si>
  <si>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</si>
  <si>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</si>
  <si>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</si>
  <si>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</si>
  <si>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</si>
  <si>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</si>
  <si>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</si>
  <si>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</si>
  <si>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</si>
  <si>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</si>
  <si>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</si>
  <si>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</si>
  <si>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</si>
  <si>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</si>
  <si>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</si>
  <si>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</si>
  <si>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</si>
  <si>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</si>
  <si>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</si>
  <si>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</si>
  <si>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</si>
  <si>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</si>
  <si>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</si>
  <si>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</si>
  <si>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</si>
  <si>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</si>
  <si>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</si>
  <si>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</si>
  <si>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</si>
  <si>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</si>
  <si>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</si>
  <si>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</si>
  <si>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</si>
  <si>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</si>
  <si>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</si>
  <si>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</si>
  <si>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</si>
  <si>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</si>
  <si>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</si>
  <si>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</si>
  <si>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</si>
  <si>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</si>
  <si>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</si>
  <si>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</si>
  <si>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</si>
  <si>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</si>
  <si>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</si>
  <si>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</si>
  <si>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</si>
  <si>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</si>
  <si>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</si>
  <si>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</si>
  <si>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</si>
  <si>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</si>
  <si>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</si>
  <si>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</si>
  <si>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</si>
  <si>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</si>
  <si>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</si>
  <si>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</si>
  <si>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</si>
  <si>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</si>
  <si>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</si>
  <si>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</si>
  <si>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</si>
  <si>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</si>
  <si>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</si>
  <si>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</si>
  <si>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</si>
  <si>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</si>
  <si>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</si>
  <si>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</si>
  <si>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</si>
  <si>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</si>
  <si>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</si>
  <si>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</si>
  <si>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</si>
  <si>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</si>
  <si>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</si>
  <si>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</si>
  <si>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</si>
  <si>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</si>
  <si>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</si>
  <si>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</si>
  <si>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</si>
  <si>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</si>
  <si>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</si>
  <si>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</si>
  <si>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</si>
  <si>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</si>
  <si>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</si>
  <si>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</si>
  <si>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</si>
  <si>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</si>
  <si>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</si>
  <si>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</si>
  <si>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</si>
  <si>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</si>
  <si>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</si>
  <si>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</si>
  <si>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</si>
  <si>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</si>
  <si>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</si>
  <si>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</si>
  <si>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</si>
  <si>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</si>
  <si>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</si>
  <si>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</si>
  <si>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</si>
  <si>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</si>
  <si>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</si>
  <si>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</si>
  <si>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</si>
  <si>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</si>
  <si>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</si>
  <si>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</si>
  <si>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</si>
  <si>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</si>
  <si>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</si>
  <si>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</si>
  <si>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</si>
  <si>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</si>
  <si>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</si>
  <si>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</si>
  <si>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</si>
  <si>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</si>
  <si>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</si>
  <si>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</si>
  <si>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</si>
  <si>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</si>
  <si>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</si>
  <si>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</si>
  <si>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</si>
  <si>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</si>
  <si>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</si>
  <si>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</si>
  <si>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</si>
  <si>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</si>
  <si>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</si>
  <si>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</si>
  <si>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</si>
  <si>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</si>
  <si>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</si>
  <si>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</si>
  <si>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</si>
  <si>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</si>
  <si>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</si>
  <si>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</si>
  <si>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</si>
  <si>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</si>
  <si>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</si>
  <si>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</si>
  <si>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</si>
  <si>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</si>
  <si>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</si>
  <si>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</si>
  <si>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</si>
  <si>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</si>
  <si>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</si>
  <si>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</si>
  <si>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</si>
  <si>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</si>
  <si>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</si>
  <si>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</si>
  <si>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</si>
  <si>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</si>
  <si>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</si>
  <si>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</si>
  <si>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</si>
  <si>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</si>
  <si>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</si>
  <si>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</si>
  <si>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</si>
  <si>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</si>
  <si>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</si>
  <si>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</si>
  <si>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</si>
  <si>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</si>
  <si>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</si>
  <si>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</si>
  <si>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</si>
  <si>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</si>
  <si>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</si>
  <si>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</si>
  <si>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</si>
  <si>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</si>
  <si>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</si>
  <si>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</si>
  <si>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</si>
  <si>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</si>
  <si>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</si>
  <si>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</si>
  <si>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</si>
  <si>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</si>
  <si>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</si>
  <si>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</si>
  <si>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</si>
  <si>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</si>
  <si>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</si>
  <si>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</si>
  <si>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</si>
  <si>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</si>
  <si>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</si>
  <si>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</si>
  <si>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</si>
  <si>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</si>
  <si>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</si>
  <si>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</si>
  <si>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</si>
  <si>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</si>
  <si>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</si>
  <si>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</si>
  <si>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</si>
  <si>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</si>
  <si>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</si>
  <si>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</si>
  <si>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</si>
  <si>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</si>
  <si>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</si>
  <si>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</si>
  <si>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</si>
  <si>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</si>
  <si>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</si>
  <si>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</si>
  <si>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</si>
  <si>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</si>
  <si>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</si>
  <si>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</si>
  <si>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</si>
  <si>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</si>
  <si>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</si>
  <si>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</si>
  <si>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</si>
  <si>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</si>
  <si>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</si>
  <si>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</si>
  <si>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</si>
  <si>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</si>
  <si>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</si>
  <si>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</si>
  <si>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</si>
  <si>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</si>
  <si>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</si>
  <si>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</si>
  <si>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</si>
  <si>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</si>
  <si>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</si>
  <si>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</si>
  <si>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</si>
  <si>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</si>
  <si>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</si>
  <si>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</si>
  <si>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</si>
  <si>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</si>
  <si>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</si>
  <si>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</si>
  <si>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</si>
  <si>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</si>
  <si>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</si>
  <si>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</si>
  <si>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</si>
  <si>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</si>
  <si>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</si>
  <si>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</si>
  <si>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</si>
  <si>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</si>
  <si>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</si>
  <si>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</si>
  <si>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</si>
  <si>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</si>
  <si>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</si>
  <si>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</si>
  <si>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</si>
  <si>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</si>
  <si>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</si>
  <si>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</si>
  <si>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</si>
  <si>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</si>
  <si>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</si>
  <si>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</si>
  <si>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</si>
  <si>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</si>
  <si>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</si>
  <si>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</si>
  <si>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</si>
  <si>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</si>
  <si>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</si>
  <si>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</si>
  <si>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</si>
  <si>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</si>
  <si>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</si>
  <si>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</si>
  <si>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</si>
  <si>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</si>
  <si>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</si>
  <si>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</si>
  <si>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</si>
  <si>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</si>
  <si>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</si>
  <si>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</si>
  <si>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</si>
  <si>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</si>
  <si>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</si>
  <si>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</si>
  <si>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</si>
  <si>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</si>
  <si>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</si>
  <si>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</si>
  <si>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</si>
  <si>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</si>
  <si>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</si>
  <si>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</si>
  <si>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</si>
  <si>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</si>
  <si>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</si>
  <si>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</si>
  <si>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</si>
  <si>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</si>
  <si>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</si>
  <si>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</si>
  <si>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</si>
  <si>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</si>
  <si>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</si>
  <si>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</si>
  <si>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</si>
  <si>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</si>
  <si>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</si>
  <si>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</si>
  <si>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</si>
  <si>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</si>
  <si>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</si>
  <si>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</si>
  <si>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</si>
  <si>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</si>
  <si>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</si>
  <si>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</si>
  <si>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</si>
  <si>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</si>
  <si>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</si>
  <si>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</si>
  <si>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</si>
  <si>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</si>
  <si>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</si>
  <si>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</si>
  <si>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</si>
  <si>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</si>
  <si>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</si>
  <si>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</si>
  <si>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</si>
  <si>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</si>
  <si>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</si>
  <si>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</si>
  <si>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</si>
  <si>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</si>
  <si>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</si>
  <si>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</si>
  <si>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</si>
  <si>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</si>
  <si>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</si>
  <si>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</si>
  <si>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</si>
  <si>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</si>
  <si>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</si>
  <si>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</si>
  <si>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</si>
  <si>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</si>
  <si>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</si>
  <si>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</si>
  <si>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</si>
  <si>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</si>
  <si>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</si>
  <si>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</si>
  <si>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</si>
  <si>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</si>
  <si>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</si>
  <si>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</si>
  <si>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</si>
  <si>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</si>
  <si>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</si>
  <si>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</si>
  <si>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</si>
  <si>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</si>
  <si>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</si>
  <si>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</si>
  <si>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</si>
  <si>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</si>
  <si>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</si>
  <si>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</si>
  <si>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</si>
  <si>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</si>
  <si>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</si>
  <si>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</si>
  <si>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</si>
  <si>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</si>
  <si>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</si>
  <si>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</si>
  <si>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</si>
  <si>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</si>
  <si>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</si>
  <si>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</si>
  <si>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</si>
  <si>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</si>
  <si>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</si>
  <si>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</si>
  <si>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</si>
  <si>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</si>
  <si>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</si>
  <si>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</si>
  <si>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</si>
  <si>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</si>
  <si>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</si>
  <si>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</si>
  <si>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</si>
  <si>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</si>
  <si>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</si>
  <si>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</si>
  <si>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</si>
  <si>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</si>
  <si>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</si>
  <si>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</si>
  <si>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</si>
  <si>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</si>
  <si>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</si>
  <si>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</si>
  <si>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</si>
  <si>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</si>
  <si>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</si>
  <si>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</si>
  <si>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</si>
  <si>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</si>
  <si>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</si>
  <si>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</si>
  <si>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</si>
  <si>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</si>
  <si>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</si>
  <si>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</si>
  <si>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</si>
  <si>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</si>
  <si>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</si>
  <si>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</si>
  <si>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</si>
  <si>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</si>
  <si>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</si>
  <si>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</si>
  <si>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</si>
  <si>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</si>
  <si>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</si>
  <si>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</si>
  <si>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</si>
  <si>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</si>
  <si>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</si>
  <si>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</si>
  <si>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</si>
  <si>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</si>
  <si>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</si>
  <si>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</si>
  <si>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</si>
  <si>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</si>
  <si>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</si>
  <si>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</si>
  <si>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</si>
  <si>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</si>
  <si>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</si>
  <si>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</si>
  <si>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</si>
  <si>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</si>
  <si>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</si>
  <si>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</si>
  <si>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</si>
  <si>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</si>
  <si>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</si>
  <si>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</si>
  <si>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</si>
  <si>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</si>
  <si>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</si>
  <si>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</si>
  <si>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</si>
  <si>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</si>
  <si>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</si>
  <si>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</si>
  <si>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</si>
  <si>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</si>
  <si>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</si>
  <si>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</si>
  <si>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</si>
  <si>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</si>
  <si>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</si>
  <si>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</si>
  <si>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</si>
  <si>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</si>
  <si>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</si>
  <si>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</si>
  <si>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</si>
  <si>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</si>
  <si>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</si>
  <si>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</si>
  <si>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</si>
  <si>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</si>
  <si>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</si>
  <si>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</si>
  <si>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</si>
  <si>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</si>
  <si>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</si>
  <si>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</si>
  <si>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</si>
  <si>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</si>
  <si>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</si>
  <si>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</si>
  <si>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</si>
  <si>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</si>
  <si>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</si>
  <si>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</si>
  <si>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</si>
  <si>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</si>
  <si>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</si>
  <si>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</si>
  <si>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</si>
  <si>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</si>
  <si>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</si>
  <si>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</si>
  <si>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</si>
  <si>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</si>
  <si>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</si>
  <si>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</si>
  <si>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</si>
  <si>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</si>
  <si>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</si>
  <si>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</si>
  <si>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</si>
  <si>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</si>
  <si>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</si>
  <si>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</si>
  <si>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</si>
  <si>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</si>
  <si>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</si>
  <si>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</si>
  <si>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</si>
  <si>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</si>
  <si>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</si>
  <si>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</si>
  <si>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</si>
  <si>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</si>
  <si>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</si>
  <si>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</si>
  <si>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</si>
  <si>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</si>
  <si>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</si>
  <si>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</si>
  <si>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</si>
  <si>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</si>
  <si>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</si>
  <si>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</si>
  <si>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</si>
  <si>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</si>
  <si>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</si>
  <si>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</si>
  <si>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</si>
  <si>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</si>
  <si>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</si>
  <si>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</si>
  <si>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</si>
  <si>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</si>
  <si>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</si>
  <si>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</si>
  <si>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</si>
  <si>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</si>
  <si>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</si>
  <si>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</si>
  <si>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</si>
  <si>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</si>
  <si>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</si>
  <si>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</si>
  <si>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</si>
  <si>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</si>
  <si>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</si>
  <si>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</si>
  <si>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</si>
  <si>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</si>
  <si>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</si>
  <si>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</si>
  <si>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</si>
  <si>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</si>
  <si>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</si>
  <si>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</si>
  <si>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</si>
  <si>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</si>
  <si>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</si>
  <si>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</si>
  <si>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</si>
  <si>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</si>
  <si>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</si>
  <si>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</si>
  <si>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</si>
  <si>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</si>
  <si>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</si>
  <si>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</si>
  <si>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</si>
  <si>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</si>
  <si>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</si>
  <si>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</si>
  <si>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</si>
  <si>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</si>
  <si>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</si>
  <si>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</si>
  <si>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</si>
  <si>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</si>
  <si>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</si>
  <si>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</si>
  <si>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</si>
  <si>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</si>
  <si>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</si>
  <si>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</si>
  <si>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</si>
  <si>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</si>
  <si>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</si>
  <si>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</si>
  <si>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</si>
  <si>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</si>
  <si>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</si>
  <si>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</si>
  <si>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</si>
  <si>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</si>
  <si>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</si>
  <si>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</si>
  <si>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</si>
  <si>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</si>
  <si>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</si>
  <si>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</si>
  <si>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</si>
  <si>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</si>
  <si>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</si>
  <si>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</si>
  <si>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</si>
  <si>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</si>
  <si>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</si>
  <si>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</si>
  <si>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</si>
  <si>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</si>
  <si>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</si>
  <si>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</si>
  <si>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</si>
  <si>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</si>
  <si>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</si>
  <si>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</si>
  <si>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</si>
  <si>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</si>
  <si>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</si>
  <si>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</si>
  <si>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</si>
  <si>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</si>
  <si>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</si>
  <si>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</si>
  <si>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</si>
  <si>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</si>
  <si>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</si>
  <si>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</si>
  <si>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</si>
  <si>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</si>
  <si>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</si>
  <si>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</si>
  <si>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</si>
  <si>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</si>
  <si>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</si>
  <si>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</si>
  <si>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</si>
  <si>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</si>
  <si>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</si>
  <si>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</si>
  <si>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</si>
  <si>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</si>
  <si>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</si>
  <si>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</si>
  <si>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</si>
  <si>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</si>
  <si>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</si>
  <si>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</si>
  <si>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</si>
  <si>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</si>
  <si>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</si>
  <si>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</si>
  <si>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</si>
  <si>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</si>
  <si>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</si>
  <si>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</si>
  <si>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</si>
  <si>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</si>
  <si>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</si>
  <si>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</si>
  <si>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</si>
  <si>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</si>
  <si>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</si>
  <si>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</si>
  <si>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</si>
  <si>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</si>
  <si>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</si>
  <si>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</si>
  <si>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</si>
  <si>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</si>
  <si>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</si>
  <si>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</si>
  <si>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</si>
  <si>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</si>
  <si>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</si>
  <si>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</si>
  <si>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</si>
  <si>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</si>
  <si>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</si>
  <si>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</si>
  <si>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</si>
  <si>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</si>
  <si>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</si>
  <si>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</si>
  <si>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</si>
  <si>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</si>
  <si>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</si>
  <si>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</si>
  <si>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</si>
  <si>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</si>
  <si>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</si>
  <si>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</si>
  <si>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</si>
  <si>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</si>
  <si>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</si>
  <si>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</si>
  <si>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</si>
  <si>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</si>
  <si>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</si>
  <si>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</si>
  <si>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</si>
  <si>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</si>
  <si>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</si>
  <si>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</si>
  <si>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</si>
  <si>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</si>
  <si>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</si>
  <si>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</si>
  <si>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</si>
  <si>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</si>
  <si>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</si>
  <si>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</si>
  <si>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</si>
  <si>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</si>
  <si>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</si>
  <si>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</si>
  <si>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</si>
  <si>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</si>
  <si>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</si>
  <si>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</si>
  <si>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</si>
  <si>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</si>
  <si>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</si>
  <si>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</si>
  <si>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</si>
  <si>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</si>
  <si>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</si>
  <si>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</si>
  <si>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</si>
  <si>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</si>
  <si>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</si>
  <si>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</si>
  <si>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</si>
  <si>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</si>
  <si>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</si>
  <si>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</si>
  <si>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</si>
  <si>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</si>
  <si>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</si>
  <si>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</si>
  <si>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</si>
  <si>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</si>
  <si>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</si>
  <si>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</si>
  <si>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</si>
  <si>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</si>
  <si>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</si>
  <si>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</si>
  <si>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</si>
  <si>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</si>
  <si>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</si>
  <si>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</si>
  <si>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</si>
  <si>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</si>
  <si>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</si>
  <si>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</si>
  <si>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</si>
  <si>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</si>
  <si>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</si>
  <si>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</si>
  <si>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</si>
  <si>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</si>
  <si>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</si>
  <si>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</si>
  <si>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</si>
  <si>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</si>
  <si>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</si>
  <si>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</si>
  <si>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</si>
  <si>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</si>
  <si>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</si>
  <si>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</si>
  <si>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</si>
  <si>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</si>
  <si>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</si>
  <si>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</si>
  <si>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</si>
  <si>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</si>
  <si>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</si>
  <si>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</si>
  <si>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</si>
  <si>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</si>
  <si>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</si>
  <si>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</si>
  <si>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</si>
  <si>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</si>
  <si>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</si>
  <si>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</si>
  <si>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</si>
  <si>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</si>
  <si>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</si>
  <si>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</si>
  <si>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</si>
  <si>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</si>
  <si>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</si>
  <si>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</si>
  <si>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</si>
  <si>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</si>
  <si>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</si>
  <si>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</si>
  <si>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</si>
  <si>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</si>
  <si>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</si>
  <si>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</si>
  <si>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</si>
  <si>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</si>
  <si>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</si>
  <si>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</si>
  <si>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</si>
  <si>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</si>
  <si>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</si>
  <si>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</si>
  <si>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</si>
  <si>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</si>
  <si>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</si>
  <si>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</si>
  <si>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</si>
  <si>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</si>
  <si>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</si>
  <si>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</si>
  <si>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</si>
  <si>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</si>
  <si>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</si>
  <si>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</si>
  <si>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</si>
  <si>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</si>
  <si>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</si>
  <si>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</si>
  <si>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</si>
  <si>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</si>
  <si>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</si>
  <si>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</si>
  <si>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</si>
  <si>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</si>
  <si>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</si>
  <si>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</si>
  <si>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</si>
  <si>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</si>
  <si>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</si>
  <si>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</si>
  <si>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</si>
  <si>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</si>
  <si>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</si>
  <si>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</si>
  <si>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</si>
  <si>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</si>
  <si>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</si>
  <si>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</si>
  <si>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</si>
  <si>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</si>
  <si>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</si>
  <si>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</si>
  <si>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</si>
  <si>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</si>
  <si>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</si>
  <si>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</si>
  <si>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</si>
  <si>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</si>
  <si>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</si>
  <si>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</si>
  <si>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</si>
  <si>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</si>
  <si>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</si>
  <si>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</si>
  <si>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</si>
  <si>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</si>
  <si>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</si>
  <si>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</si>
  <si>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</si>
  <si>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</si>
  <si>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</si>
  <si>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</si>
  <si>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</si>
  <si>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</si>
  <si>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</si>
  <si>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</si>
  <si>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</si>
  <si>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</si>
  <si>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</si>
  <si>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</si>
  <si>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</si>
  <si>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</si>
  <si>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</si>
  <si>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</si>
  <si>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</si>
  <si>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</si>
  <si>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</si>
  <si>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</si>
  <si>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</si>
  <si>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</si>
  <si>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</si>
  <si>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</si>
  <si>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</si>
  <si>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</si>
  <si>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</si>
  <si>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</si>
  <si>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</si>
  <si>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</si>
  <si>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</si>
  <si>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</si>
  <si>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</si>
  <si>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</si>
  <si>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</si>
  <si>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</si>
  <si>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</si>
  <si>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</si>
  <si>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</si>
  <si>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</si>
  <si>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</si>
  <si>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</si>
  <si>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</si>
  <si>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</si>
  <si>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</si>
  <si>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</si>
  <si>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</si>
  <si>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</si>
  <si>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</si>
  <si>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</si>
  <si>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</si>
  <si>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</si>
  <si>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</si>
  <si>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</si>
  <si>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</si>
  <si>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</si>
  <si>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</si>
  <si>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</si>
  <si>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</si>
  <si>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</si>
  <si>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</si>
  <si>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</si>
  <si>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</si>
  <si>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</si>
  <si>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</si>
  <si>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</si>
  <si>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</si>
  <si>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</si>
  <si>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</si>
  <si>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</si>
  <si>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</si>
  <si>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</si>
  <si>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</si>
  <si>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</si>
  <si>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</si>
  <si>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</si>
  <si>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</si>
  <si>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</si>
  <si>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</si>
  <si>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</si>
  <si>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</si>
  <si>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</si>
  <si>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</si>
  <si>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</si>
  <si>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</si>
  <si>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</si>
  <si>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</si>
  <si>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</si>
  <si>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</si>
  <si>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</si>
  <si>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</si>
  <si>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</si>
  <si>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</si>
  <si>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</si>
  <si>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</si>
  <si>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</si>
  <si>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</si>
  <si>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</si>
  <si>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</si>
  <si>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</si>
  <si>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</si>
  <si>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</si>
  <si>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</si>
  <si>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</si>
  <si>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</si>
  <si>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</si>
  <si>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</si>
  <si>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</si>
  <si>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</si>
  <si>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</si>
  <si>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</si>
  <si>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</si>
  <si>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</si>
  <si>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</si>
  <si>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</si>
  <si>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</si>
  <si>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</si>
  <si>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</si>
  <si>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</si>
  <si>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</si>
  <si>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</si>
  <si>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</si>
  <si>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</si>
  <si>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</si>
  <si>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</si>
  <si>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</si>
  <si>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</si>
  <si>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</si>
  <si>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</si>
  <si>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</si>
  <si>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</si>
  <si>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</si>
  <si>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</si>
  <si>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</si>
  <si>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</si>
  <si>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</si>
  <si>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</si>
  <si>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</si>
  <si>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</si>
  <si>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</si>
  <si>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</si>
  <si>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</si>
  <si>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</si>
  <si>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</si>
  <si>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</si>
  <si>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</si>
  <si>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</si>
  <si>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</si>
  <si>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</si>
  <si>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</si>
  <si>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</si>
  <si>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</si>
  <si>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</si>
  <si>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</si>
  <si>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</si>
  <si>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</si>
  <si>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</si>
  <si>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</si>
  <si>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</si>
  <si>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</si>
  <si>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</si>
  <si>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</si>
  <si>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</si>
  <si>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</si>
  <si>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</si>
  <si>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</si>
  <si>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</si>
  <si>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</si>
  <si>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</si>
  <si>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</si>
  <si>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</si>
  <si>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</si>
  <si>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</si>
  <si>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</si>
  <si>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</si>
  <si>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</si>
  <si>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</si>
  <si>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</si>
  <si>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</si>
  <si>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</si>
  <si>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</si>
  <si>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</si>
  <si>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</si>
  <si>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</si>
  <si>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</si>
  <si>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</si>
  <si>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</si>
  <si>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</si>
  <si>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</si>
  <si>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</si>
  <si>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</si>
  <si>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</si>
  <si>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</si>
  <si>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</si>
  <si>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</si>
  <si>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</si>
  <si>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</si>
  <si>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</si>
  <si>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</si>
  <si>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</si>
  <si>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</si>
  <si>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</si>
  <si>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</si>
  <si>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</si>
  <si>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</si>
  <si>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</si>
  <si>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</si>
  <si>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</si>
  <si>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</si>
  <si>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</si>
  <si>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</si>
  <si>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</si>
  <si>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</si>
  <si>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</si>
  <si>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</si>
  <si>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</si>
  <si>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</si>
  <si>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</si>
  <si>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</si>
  <si>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</si>
  <si>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</si>
  <si>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</si>
  <si>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</si>
  <si>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</si>
  <si>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</si>
  <si>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</si>
  <si>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</si>
  <si>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</si>
  <si>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</si>
  <si>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</si>
  <si>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</si>
  <si>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</si>
  <si>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</si>
  <si>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</si>
  <si>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</si>
  <si>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</si>
  <si>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</si>
  <si>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</si>
  <si>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</si>
  <si>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</si>
  <si>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</si>
  <si>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</si>
  <si>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</si>
  <si>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</si>
  <si>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</si>
  <si>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</si>
  <si>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</si>
  <si>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</si>
  <si>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</si>
  <si>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</si>
  <si>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</si>
  <si>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</si>
  <si>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</si>
  <si>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</si>
  <si>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</si>
  <si>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</si>
  <si>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</si>
  <si>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</si>
  <si>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</si>
  <si>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</si>
  <si>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</si>
  <si>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</si>
  <si>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</si>
  <si>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</si>
  <si>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</si>
  <si>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</si>
  <si>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</si>
  <si>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</si>
  <si>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</si>
  <si>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</si>
  <si>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</si>
  <si>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</si>
  <si>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</si>
  <si>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</si>
  <si>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</si>
  <si>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</si>
  <si>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</si>
  <si>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</si>
  <si>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</si>
  <si>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</si>
  <si>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</si>
  <si>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</si>
  <si>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</si>
  <si>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</si>
  <si>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</si>
  <si>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</si>
  <si>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</si>
  <si>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</si>
  <si>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</si>
  <si>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</si>
  <si>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</si>
  <si>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</si>
  <si>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</si>
  <si>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</si>
  <si>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</si>
  <si>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</si>
  <si>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</si>
  <si>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</si>
  <si>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</si>
  <si>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</si>
  <si>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</si>
  <si>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</si>
  <si>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</si>
  <si>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</si>
  <si>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</si>
  <si>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</si>
  <si>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</si>
  <si>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</si>
  <si>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</si>
  <si>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</si>
  <si>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</si>
  <si>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</si>
  <si>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</si>
  <si>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</si>
  <si>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</si>
  <si>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</si>
  <si>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</si>
  <si>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</si>
  <si>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</si>
  <si>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</si>
  <si>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</si>
  <si>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</si>
  <si>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</si>
  <si>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</si>
  <si>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</si>
  <si>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</si>
  <si>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</si>
  <si>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</si>
  <si>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</si>
  <si>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</si>
  <si>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</si>
  <si>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</si>
  <si>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</si>
  <si>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</si>
  <si>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</si>
  <si>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</si>
  <si>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</si>
  <si>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</si>
  <si>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</si>
  <si>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</si>
  <si>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</si>
  <si>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</si>
  <si>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</si>
  <si>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</si>
  <si>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</si>
  <si>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</si>
  <si>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</si>
  <si>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</si>
  <si>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</si>
  <si>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</si>
  <si>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</si>
  <si>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</si>
  <si>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</si>
  <si>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</si>
  <si>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</si>
  <si>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</si>
  <si>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</si>
  <si>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</si>
  <si>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</si>
  <si>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</si>
  <si>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</si>
  <si>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</si>
  <si>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</si>
  <si>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</si>
  <si>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</si>
  <si>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</si>
  <si>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</si>
  <si>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</si>
  <si>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</si>
  <si>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</si>
  <si>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</si>
  <si>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</si>
  <si>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</si>
  <si>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</si>
  <si>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</si>
  <si>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</si>
  <si>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</si>
  <si>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</si>
  <si>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</si>
  <si>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</si>
  <si>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</si>
  <si>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</si>
  <si>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</si>
  <si>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</si>
  <si>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</si>
  <si>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</si>
  <si>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</si>
  <si>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</si>
  <si>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</si>
  <si>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</si>
  <si>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</si>
  <si>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</si>
  <si>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</si>
  <si>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</si>
  <si>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</si>
  <si>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</si>
  <si>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</si>
  <si>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</si>
  <si>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</si>
  <si>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</si>
  <si>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</si>
  <si>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</si>
  <si>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</si>
  <si>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</si>
  <si>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</si>
  <si>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</si>
  <si>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</si>
  <si>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</si>
  <si>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</si>
  <si>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</si>
  <si>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</si>
  <si>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</si>
  <si>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</si>
  <si>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</si>
  <si>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</si>
  <si>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</si>
  <si>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</si>
  <si>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</si>
  <si>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</si>
  <si>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</si>
  <si>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</si>
  <si>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</si>
  <si>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</si>
  <si>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</si>
  <si>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</si>
  <si>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</si>
  <si>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</si>
  <si>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</si>
  <si>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</si>
  <si>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</si>
  <si>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</si>
  <si>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</si>
  <si>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</si>
  <si>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</si>
  <si>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</si>
  <si>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</si>
  <si>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</si>
  <si>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</si>
  <si>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</si>
  <si>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</si>
  <si>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</si>
  <si>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</si>
  <si>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</si>
  <si>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</si>
  <si>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</si>
  <si>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</si>
  <si>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</si>
  <si>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</si>
  <si>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</si>
  <si>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</si>
  <si>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</si>
  <si>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</si>
  <si>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</si>
  <si>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</si>
  <si>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</si>
  <si>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</si>
  <si>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</si>
  <si>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</si>
  <si>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</si>
  <si>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</si>
  <si>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</si>
  <si>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</si>
  <si>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</si>
  <si>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</si>
  <si>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</si>
  <si>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</si>
  <si>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</si>
  <si>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</si>
  <si>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</si>
  <si>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</si>
  <si>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</si>
  <si>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</si>
  <si>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</si>
  <si>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</si>
  <si>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</si>
  <si>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</si>
  <si>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</si>
  <si>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</si>
  <si>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</si>
  <si>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</si>
  <si>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</si>
  <si>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</si>
  <si>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</si>
  <si>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</si>
  <si>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</si>
  <si>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</si>
  <si>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</si>
  <si>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</si>
  <si>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</si>
  <si>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</si>
  <si>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</si>
  <si>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</si>
  <si>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</si>
  <si>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</si>
  <si>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</si>
  <si>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</si>
  <si>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</si>
  <si>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</si>
  <si>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</si>
  <si>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</si>
  <si>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</si>
  <si>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</si>
  <si>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</si>
  <si>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</si>
  <si>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</si>
  <si>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</si>
  <si>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</si>
  <si>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</si>
  <si>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</si>
  <si>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</si>
  <si>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</si>
  <si>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</si>
  <si>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</si>
  <si>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</si>
  <si>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</si>
  <si>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</si>
  <si>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</si>
  <si>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</si>
  <si>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</si>
  <si>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</si>
  <si>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</si>
  <si>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</si>
  <si>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</si>
  <si>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</si>
  <si>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</si>
  <si>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</si>
  <si>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</si>
  <si>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</si>
  <si>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</si>
  <si>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</si>
  <si>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</si>
  <si>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</si>
  <si>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</si>
  <si>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</si>
  <si>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</si>
  <si>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</si>
  <si>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</si>
  <si>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</si>
  <si>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</si>
  <si>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</si>
  <si>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</si>
  <si>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</si>
  <si>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</si>
  <si>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</si>
  <si>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</si>
  <si>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</si>
  <si>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</si>
  <si>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</si>
  <si>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</si>
  <si>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</si>
  <si>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</si>
  <si>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</si>
  <si>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</si>
  <si>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</si>
  <si>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</si>
  <si>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</si>
  <si>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</si>
  <si>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</si>
  <si>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</si>
  <si>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</si>
  <si>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</si>
  <si>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</si>
  <si>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</si>
  <si>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</si>
  <si>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</si>
  <si>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</si>
  <si>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</si>
  <si>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</si>
  <si>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</si>
  <si>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</si>
  <si>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</si>
  <si>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</si>
  <si>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</si>
  <si>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</si>
  <si>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</si>
  <si>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</si>
  <si>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</si>
  <si>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</si>
  <si>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</si>
  <si>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</si>
  <si>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</si>
  <si>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</si>
  <si>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</si>
  <si>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</si>
  <si>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</si>
  <si>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</si>
  <si>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</si>
  <si>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</si>
  <si>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</si>
  <si>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</si>
  <si>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</si>
  <si>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</si>
  <si>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</si>
  <si>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</si>
  <si>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</si>
  <si>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</si>
  <si>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</si>
  <si>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</si>
  <si>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</si>
  <si>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</si>
  <si>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</si>
  <si>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</si>
  <si>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</si>
  <si>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</si>
  <si>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</si>
  <si>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</si>
  <si>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</si>
  <si>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</si>
  <si>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</si>
  <si>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</si>
  <si>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</si>
  <si>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</si>
  <si>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</si>
  <si>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</si>
  <si>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</si>
  <si>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</si>
  <si>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</si>
  <si>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</si>
  <si>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</si>
  <si>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</si>
  <si>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</si>
  <si>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</si>
  <si>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</si>
  <si>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</si>
  <si>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</si>
  <si>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</si>
  <si>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</si>
  <si>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</si>
  <si>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</si>
  <si>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</si>
  <si>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</si>
  <si>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</si>
  <si>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</si>
  <si>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</si>
  <si>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</si>
  <si>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</si>
  <si>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</si>
  <si>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</si>
  <si>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</si>
  <si>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</si>
  <si>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</si>
  <si>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</si>
  <si>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</si>
  <si>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</si>
  <si>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</si>
  <si>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</si>
  <si>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</si>
  <si>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</si>
  <si>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</si>
  <si>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</si>
  <si>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</si>
  <si>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</si>
  <si>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</si>
  <si>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</si>
  <si>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</si>
  <si>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</si>
  <si>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</si>
  <si>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</si>
  <si>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</si>
  <si>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</si>
  <si>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</si>
  <si>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</si>
  <si>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</si>
  <si>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</si>
  <si>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</si>
  <si>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</si>
  <si>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</si>
  <si>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</si>
  <si>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</si>
  <si>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</si>
  <si>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</si>
  <si>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</si>
  <si>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</si>
  <si>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</si>
  <si>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</si>
  <si>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</si>
  <si>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</si>
  <si>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</si>
  <si>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</si>
  <si>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</si>
  <si>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</si>
  <si>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</si>
  <si>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</si>
  <si>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</si>
  <si>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</si>
  <si>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</si>
  <si>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</si>
  <si>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</si>
  <si>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</si>
  <si>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</si>
  <si>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</si>
  <si>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</si>
  <si>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</si>
  <si>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</si>
  <si>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</si>
  <si>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</si>
  <si>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</si>
  <si>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</si>
  <si>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</si>
  <si>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</si>
  <si>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</si>
  <si>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</si>
  <si>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</si>
  <si>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</si>
  <si>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</si>
  <si>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</si>
  <si>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</si>
  <si>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</si>
  <si>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</si>
  <si>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</si>
  <si>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</si>
  <si>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</si>
  <si>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</si>
  <si>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</si>
  <si>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</si>
  <si>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</si>
  <si>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</si>
  <si>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</si>
  <si>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</si>
  <si>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</si>
  <si>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</si>
  <si>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</si>
  <si>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</si>
  <si>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</si>
  <si>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</si>
  <si>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</si>
  <si>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</si>
  <si>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</si>
  <si>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</si>
  <si>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</si>
  <si>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</si>
  <si>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</si>
  <si>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</si>
  <si>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</si>
  <si>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</si>
  <si>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</si>
  <si>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</si>
  <si>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</si>
  <si>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</si>
  <si>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</si>
  <si>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</si>
  <si>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</si>
  <si>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</si>
  <si>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</si>
  <si>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</si>
  <si>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</si>
  <si>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</si>
  <si>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</si>
  <si>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</si>
  <si>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</si>
  <si>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</si>
  <si>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</si>
  <si>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</si>
  <si>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</si>
  <si>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</si>
  <si>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</si>
  <si>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</si>
  <si>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</si>
  <si>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</si>
  <si>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</si>
  <si>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</si>
  <si>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</si>
  <si>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</si>
  <si>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</si>
  <si>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</si>
  <si>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</si>
  <si>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</si>
  <si>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</si>
  <si>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</si>
  <si>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</si>
  <si>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</si>
  <si>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</si>
  <si>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</si>
  <si>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</si>
  <si>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</si>
  <si>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</si>
  <si>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</si>
  <si>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</si>
  <si>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</si>
  <si>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</si>
  <si>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</si>
  <si>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</si>
  <si>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</si>
  <si>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</si>
  <si>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</si>
  <si>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</si>
  <si>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</si>
  <si>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</si>
  <si>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</si>
  <si>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</si>
  <si>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</si>
  <si>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</si>
  <si>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</si>
  <si>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</si>
  <si>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</si>
  <si>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</si>
  <si>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</si>
  <si>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</si>
  <si>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</si>
  <si>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</si>
  <si>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</si>
  <si>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</si>
  <si>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</si>
  <si>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</si>
  <si>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</si>
  <si>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</si>
  <si>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</si>
  <si>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</si>
  <si>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</si>
  <si>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</si>
  <si>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</si>
  <si>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</si>
  <si>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</si>
  <si>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</si>
  <si>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</si>
  <si>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</si>
  <si>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</si>
  <si>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</si>
  <si>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</si>
  <si>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</si>
  <si>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</si>
  <si>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</si>
  <si>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</si>
  <si>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</si>
  <si>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</si>
  <si>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</si>
  <si>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</si>
  <si>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</si>
  <si>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</si>
  <si>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</si>
  <si>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</si>
  <si>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</si>
  <si>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</si>
  <si>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</si>
  <si>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</si>
  <si>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</si>
  <si>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</si>
  <si>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</si>
  <si>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</si>
  <si>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</si>
  <si>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</si>
  <si>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</si>
  <si>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</si>
  <si>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</si>
  <si>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</si>
  <si>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</si>
  <si>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</si>
  <si>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</si>
  <si>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</si>
  <si>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</si>
  <si>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</si>
  <si>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</si>
  <si>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</si>
  <si>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</si>
  <si>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</si>
  <si>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</si>
  <si>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</si>
  <si>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</si>
  <si>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</si>
  <si>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</si>
  <si>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</si>
  <si>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</si>
  <si>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</si>
  <si>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</si>
  <si>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</si>
  <si>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</si>
  <si>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</si>
  <si>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</si>
  <si>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</si>
  <si>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</si>
  <si>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</si>
  <si>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</si>
  <si>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</si>
  <si>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</si>
  <si>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</si>
  <si>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</si>
  <si>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</si>
  <si>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</si>
  <si>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</si>
  <si>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</si>
  <si>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</si>
  <si>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</si>
  <si>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</si>
  <si>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</si>
  <si>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</si>
  <si>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</si>
  <si>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</si>
  <si>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</si>
  <si>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</si>
  <si>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</si>
  <si>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</si>
  <si>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</si>
  <si>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</si>
  <si>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</si>
  <si>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</si>
  <si>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</si>
  <si>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</si>
  <si>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</si>
  <si>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</si>
  <si>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</si>
  <si>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</si>
  <si>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</si>
  <si>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</si>
  <si>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</si>
  <si>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</si>
  <si>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</si>
  <si>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</si>
  <si>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</si>
  <si>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</si>
  <si>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</si>
  <si>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</si>
  <si>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</si>
  <si>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</si>
  <si>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</si>
  <si>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</si>
  <si>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</si>
  <si>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</si>
  <si>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</si>
  <si>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</si>
  <si>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</si>
  <si>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</si>
  <si>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</si>
  <si>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</si>
  <si>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</si>
  <si>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</si>
  <si>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</si>
  <si>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</si>
  <si>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</si>
  <si>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</si>
  <si>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</si>
  <si>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</si>
  <si>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</si>
  <si>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</si>
  <si>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</si>
  <si>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</si>
  <si>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</si>
  <si>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</si>
  <si>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</si>
  <si>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</si>
  <si>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</si>
  <si>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</si>
  <si>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</si>
  <si>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</si>
  <si>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</si>
  <si>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</si>
  <si>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</si>
  <si>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</si>
  <si>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</si>
  <si>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</si>
  <si>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</si>
  <si>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</si>
  <si>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</si>
  <si>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</si>
  <si>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</si>
  <si>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</si>
  <si>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</si>
  <si>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</si>
  <si>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</si>
  <si>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</si>
  <si>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</si>
  <si>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</si>
  <si>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</si>
  <si>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</si>
  <si>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</si>
  <si>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</si>
  <si>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</si>
  <si>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</si>
  <si>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</si>
  <si>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</si>
  <si>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</si>
  <si>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</si>
  <si>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</si>
  <si>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</si>
  <si>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</si>
  <si>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</si>
  <si>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</si>
  <si>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</si>
  <si>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</si>
  <si>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</si>
  <si>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</si>
  <si>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</si>
  <si>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</si>
  <si>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</si>
  <si>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</si>
  <si>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</si>
  <si>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</si>
  <si>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</si>
  <si>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</si>
  <si>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</si>
  <si>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</si>
  <si>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</si>
  <si>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</si>
  <si>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</si>
  <si>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</si>
  <si>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</si>
  <si>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</si>
  <si>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</si>
  <si>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</si>
  <si>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</si>
  <si>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</si>
  <si>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</si>
  <si>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</si>
  <si>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</si>
  <si>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</si>
  <si>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</si>
  <si>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</si>
  <si>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</si>
  <si>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</si>
  <si>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</si>
  <si>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</si>
  <si>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</si>
  <si>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</si>
  <si>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</si>
  <si>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</si>
  <si>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</si>
  <si>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</si>
  <si>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</si>
  <si>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</si>
  <si>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</si>
  <si>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</si>
  <si>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</si>
  <si>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</si>
  <si>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</si>
  <si>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</si>
  <si>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</si>
  <si>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</si>
  <si>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</si>
  <si>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</si>
  <si>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</si>
  <si>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</si>
  <si>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</si>
  <si>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</si>
  <si>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</si>
  <si>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</si>
  <si>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</si>
  <si>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</si>
  <si>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</si>
  <si>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</si>
  <si>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</si>
  <si>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</si>
  <si>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</si>
  <si>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</si>
  <si>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</si>
  <si>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</si>
  <si>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</si>
  <si>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</si>
  <si>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</si>
  <si>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</si>
  <si>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</si>
  <si>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</si>
  <si>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</si>
  <si>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</si>
  <si>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</si>
  <si>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</si>
  <si>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</si>
  <si>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</si>
  <si>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</si>
  <si>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</si>
  <si>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</si>
  <si>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</si>
  <si>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</si>
  <si>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</si>
  <si>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</si>
  <si>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</si>
  <si>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</si>
  <si>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</si>
  <si>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</si>
  <si>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</si>
  <si>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</si>
  <si>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</si>
  <si>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</si>
  <si>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</si>
  <si>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</si>
  <si>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</si>
  <si>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</si>
  <si>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</si>
  <si>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</si>
  <si>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</si>
  <si>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</si>
  <si>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</si>
  <si>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</si>
  <si>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</si>
  <si>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</si>
  <si>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</si>
  <si>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</si>
  <si>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</si>
  <si>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</si>
  <si>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</si>
  <si>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</si>
  <si>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</si>
  <si>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</si>
  <si>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</si>
  <si>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</si>
  <si>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</si>
  <si>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</si>
  <si>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</si>
  <si>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</si>
  <si>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</si>
  <si>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</si>
  <si>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</si>
  <si>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</si>
  <si>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</si>
  <si>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</si>
  <si>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</si>
  <si>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</si>
  <si>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</si>
  <si>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</si>
  <si>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</si>
  <si>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</si>
  <si>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</si>
  <si>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</si>
  <si>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</si>
  <si>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</si>
  <si>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</si>
  <si>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</si>
  <si>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</si>
  <si>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</si>
  <si>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</si>
  <si>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</si>
  <si>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</si>
  <si>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</si>
  <si>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</si>
  <si>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</si>
  <si>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</si>
  <si>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</si>
  <si>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</si>
  <si>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</si>
  <si>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</si>
  <si>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</si>
  <si>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</si>
  <si>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</si>
  <si>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</si>
  <si>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</si>
  <si>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</si>
  <si>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</si>
  <si>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</si>
  <si>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</si>
  <si>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</si>
  <si>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</si>
  <si>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</si>
  <si>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</si>
  <si>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</si>
  <si>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</si>
  <si>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</si>
  <si>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</si>
  <si>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</si>
  <si>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</si>
  <si>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</si>
  <si>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</si>
  <si>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</si>
  <si>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</si>
  <si>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</si>
  <si>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</si>
  <si>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</si>
  <si>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</si>
  <si>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</si>
  <si>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</si>
  <si>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</si>
  <si>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</si>
  <si>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</si>
  <si>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</si>
  <si>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</si>
  <si>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</si>
  <si>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</si>
  <si>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</si>
  <si>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</si>
  <si>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</si>
  <si>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</si>
  <si>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</si>
  <si>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</si>
  <si>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</si>
  <si>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</si>
  <si>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</si>
  <si>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</si>
  <si>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</si>
  <si>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</si>
  <si>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</si>
  <si>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</si>
  <si>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</si>
  <si>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</si>
  <si>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</si>
  <si>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</si>
  <si>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</si>
  <si>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</si>
  <si>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</si>
  <si>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</si>
  <si>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</si>
  <si>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</si>
  <si>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</si>
  <si>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</si>
  <si>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</si>
  <si>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</si>
  <si>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</si>
  <si>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</si>
  <si>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</si>
  <si>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</si>
  <si>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</si>
  <si>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</si>
  <si>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</si>
  <si>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</si>
  <si>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</si>
  <si>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</si>
  <si>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</si>
  <si>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</si>
  <si>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</si>
  <si>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</si>
  <si>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</si>
  <si>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</si>
  <si>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</si>
  <si>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</si>
  <si>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</si>
  <si>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</si>
  <si>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</si>
  <si>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</si>
  <si>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</si>
  <si>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</si>
  <si>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</si>
  <si>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</si>
  <si>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</si>
  <si>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</si>
  <si>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</si>
  <si>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</si>
  <si>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</si>
  <si>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</si>
  <si>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</si>
  <si>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</si>
  <si>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</si>
  <si>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</si>
  <si>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</si>
  <si>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</si>
  <si>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</si>
  <si>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</si>
  <si>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</si>
  <si>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</si>
  <si>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</si>
  <si>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</si>
  <si>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</si>
  <si>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</si>
  <si>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</si>
  <si>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</si>
  <si>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</si>
  <si>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</si>
  <si>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</si>
  <si>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</si>
  <si>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</si>
  <si>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</si>
  <si>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</si>
  <si>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</si>
  <si>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</si>
  <si>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</si>
  <si>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</si>
  <si>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</si>
  <si>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</si>
  <si>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</si>
  <si>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</si>
  <si>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</si>
  <si>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</si>
  <si>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</si>
  <si>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</si>
  <si>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</si>
  <si>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</si>
  <si>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</si>
  <si>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</si>
  <si>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</si>
  <si>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</si>
  <si>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</si>
  <si>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</si>
  <si>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</si>
  <si>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</si>
  <si>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</si>
  <si>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</si>
  <si>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</si>
  <si>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</si>
  <si>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</si>
  <si>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</si>
  <si>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</si>
  <si>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</si>
  <si>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</si>
  <si>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</si>
  <si>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</si>
  <si>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</si>
  <si>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</si>
  <si>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</si>
  <si>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</si>
  <si>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</si>
  <si>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</si>
  <si>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</si>
  <si>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</si>
  <si>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</si>
  <si>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</si>
  <si>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</si>
  <si>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</si>
  <si>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</si>
  <si>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</si>
  <si>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</si>
  <si>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</si>
  <si>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</si>
  <si>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</si>
  <si>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</si>
  <si>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</si>
  <si>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</si>
  <si>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</si>
  <si>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</si>
  <si>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</si>
  <si>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</si>
  <si>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</si>
  <si>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</si>
  <si>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</si>
  <si>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</si>
  <si>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</si>
  <si>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</si>
  <si>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</si>
  <si>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</si>
  <si>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</si>
  <si>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</si>
  <si>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</si>
  <si>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</si>
  <si>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</si>
  <si>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</si>
  <si>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</si>
  <si>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</si>
  <si>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</si>
  <si>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</si>
  <si>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</si>
  <si>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</si>
  <si>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</si>
  <si>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</si>
  <si>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</si>
  <si>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</si>
  <si>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</si>
  <si>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</si>
  <si>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</si>
  <si>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</si>
  <si>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</si>
  <si>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</si>
  <si>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</si>
  <si>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</si>
  <si>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</si>
  <si>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</si>
  <si>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</si>
  <si>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</si>
  <si>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</si>
  <si>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</si>
  <si>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</si>
  <si>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</si>
  <si>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</si>
  <si>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</si>
  <si>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</si>
  <si>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</si>
  <si>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</si>
  <si>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</si>
  <si>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</si>
  <si>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</si>
  <si>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</si>
  <si>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</si>
  <si>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</si>
  <si>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</si>
  <si>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</si>
  <si>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</si>
  <si>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</si>
  <si>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</si>
  <si>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</si>
  <si>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</si>
  <si>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</si>
  <si>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</si>
  <si>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</si>
  <si>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</si>
  <si>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</si>
  <si>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</si>
  <si>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</si>
  <si>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</si>
  <si>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</si>
  <si>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</si>
  <si>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</si>
  <si>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</si>
  <si>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</si>
  <si>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</si>
  <si>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</si>
  <si>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</si>
  <si>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</si>
  <si>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</si>
  <si>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</si>
  <si>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</si>
  <si>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</si>
  <si>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</si>
  <si>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</si>
  <si>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</si>
  <si>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</si>
  <si>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</si>
  <si>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</si>
  <si>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</si>
  <si>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</si>
  <si>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</si>
  <si>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</si>
  <si>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</si>
  <si>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</si>
  <si>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</si>
  <si>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</si>
  <si>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</si>
  <si>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</si>
  <si>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</si>
  <si>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</si>
  <si>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</si>
  <si>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</si>
  <si>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</si>
  <si>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</si>
  <si>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</si>
  <si>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</si>
  <si>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</si>
  <si>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</si>
  <si>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</si>
  <si>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</si>
  <si>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</si>
  <si>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</si>
  <si>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</si>
  <si>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</si>
  <si>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</si>
  <si>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</si>
  <si>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</si>
  <si>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</si>
  <si>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</si>
  <si>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</si>
  <si>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</si>
  <si>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</si>
  <si>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</si>
  <si>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</si>
  <si>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</si>
  <si>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</si>
  <si>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</si>
  <si>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</si>
  <si>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</si>
  <si>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</si>
  <si>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</si>
  <si>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</si>
  <si>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</si>
  <si>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</si>
  <si>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</si>
  <si>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</si>
  <si>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</si>
  <si>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</si>
  <si>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</si>
  <si>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</si>
  <si>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</si>
  <si>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</si>
  <si>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</si>
  <si>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</si>
  <si>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</si>
  <si>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</si>
  <si>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</si>
  <si>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</si>
  <si>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</si>
  <si>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</si>
  <si>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</si>
  <si>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</si>
  <si>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</si>
  <si>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</si>
  <si>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</si>
  <si>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</si>
  <si>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</si>
  <si>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</si>
  <si>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</si>
  <si>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</si>
  <si>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</si>
  <si>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</si>
  <si>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</si>
  <si>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</si>
  <si>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</si>
  <si>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</si>
  <si>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</si>
  <si>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</si>
  <si>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</si>
  <si>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</si>
  <si>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</si>
  <si>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</si>
  <si>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</si>
  <si>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</si>
  <si>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</si>
  <si>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</si>
  <si>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</si>
  <si>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</si>
  <si>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</si>
  <si>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</si>
  <si>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</si>
  <si>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</si>
  <si>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</si>
  <si>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</si>
  <si>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</si>
  <si>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</si>
  <si>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</si>
  <si>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</si>
  <si>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</si>
  <si>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</si>
  <si>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</si>
  <si>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</si>
  <si>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</si>
  <si>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</si>
  <si>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</si>
  <si>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</si>
  <si>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</si>
  <si>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</si>
  <si>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</si>
  <si>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</si>
  <si>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</si>
  <si>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</si>
  <si>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</si>
  <si>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</si>
  <si>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</si>
  <si>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</si>
  <si>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</si>
  <si>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</si>
  <si>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</si>
  <si>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</si>
  <si>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</si>
  <si>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</si>
  <si>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</si>
  <si>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</si>
  <si>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</si>
  <si>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</si>
  <si>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</si>
  <si>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</si>
  <si>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</si>
  <si>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</si>
  <si>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</si>
  <si>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</si>
  <si>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</si>
  <si>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</si>
  <si>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</si>
  <si>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</si>
  <si>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</si>
  <si>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</si>
  <si>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</si>
  <si>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</si>
  <si>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</si>
  <si>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</si>
  <si>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</si>
  <si>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</si>
  <si>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</si>
  <si>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</si>
  <si>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</si>
  <si>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</si>
  <si>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</si>
  <si>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</si>
  <si>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</si>
  <si>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</si>
  <si>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</si>
  <si>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</si>
  <si>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</si>
  <si>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</si>
  <si>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</si>
  <si>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</si>
  <si>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</si>
  <si>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</si>
  <si>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</si>
  <si>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</si>
  <si>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</si>
  <si>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</si>
  <si>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</si>
  <si>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</si>
  <si>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</si>
  <si>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</si>
  <si>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</si>
  <si>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</si>
  <si>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</si>
  <si>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</si>
  <si>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</si>
  <si>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</si>
  <si>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</si>
  <si>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</si>
  <si>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</si>
  <si>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</si>
  <si>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</si>
  <si>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</si>
  <si>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</si>
  <si>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</si>
  <si>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</si>
  <si>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</si>
  <si>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</si>
  <si>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</si>
  <si>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</si>
  <si>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</si>
  <si>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</si>
  <si>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</si>
  <si>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</si>
  <si>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</si>
  <si>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</si>
  <si>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</si>
  <si>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</si>
  <si>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</si>
  <si>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</si>
  <si>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</si>
  <si>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</si>
  <si>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</si>
  <si>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</si>
  <si>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</si>
  <si>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</si>
  <si>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</si>
  <si>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</si>
  <si>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</si>
  <si>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</si>
  <si>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</si>
  <si>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</si>
  <si>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</si>
  <si>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</si>
  <si>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</si>
  <si>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</si>
  <si>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</si>
  <si>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</si>
  <si>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</si>
  <si>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</si>
  <si>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</si>
  <si>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</si>
  <si>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</si>
  <si>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</si>
  <si>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</si>
  <si>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</si>
  <si>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</si>
  <si>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</si>
  <si>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</si>
  <si>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</si>
  <si>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</si>
  <si>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</si>
  <si>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</si>
  <si>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</si>
  <si>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</si>
  <si>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</si>
  <si>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</si>
  <si>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</si>
  <si>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</si>
  <si>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</si>
  <si>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</si>
  <si>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</si>
  <si>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</si>
  <si>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</si>
  <si>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</si>
  <si>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</si>
  <si>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</si>
  <si>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</si>
  <si>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</si>
  <si>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</si>
  <si>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</si>
  <si>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</si>
  <si>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</si>
  <si>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</si>
  <si>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</si>
  <si>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</si>
  <si>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</si>
  <si>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</si>
  <si>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</si>
  <si>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</si>
  <si>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</si>
  <si>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</si>
  <si>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</si>
  <si>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</si>
  <si>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</si>
  <si>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</si>
  <si>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</si>
  <si>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</si>
  <si>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</si>
  <si>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</si>
  <si>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</si>
  <si>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</si>
  <si>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</si>
  <si>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</si>
  <si>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</si>
  <si>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</si>
  <si>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</si>
  <si>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</si>
  <si>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</si>
  <si>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</si>
  <si>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</si>
  <si>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</si>
  <si>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</si>
  <si>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</si>
  <si>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</si>
  <si>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</si>
  <si>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</si>
  <si>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</si>
  <si>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</si>
  <si>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</si>
  <si>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</si>
  <si>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</si>
  <si>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</si>
  <si>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</si>
  <si>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</si>
  <si>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</si>
  <si>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</si>
  <si>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</si>
  <si>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</si>
  <si>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</si>
  <si>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</si>
  <si>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</si>
  <si>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</si>
  <si>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</si>
  <si>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</si>
  <si>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</si>
  <si>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</si>
  <si>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</si>
  <si>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</si>
  <si>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</si>
  <si>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</si>
  <si>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</si>
  <si>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</si>
  <si>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</si>
  <si>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</si>
  <si>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</si>
  <si>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</si>
  <si>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</si>
  <si>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</si>
  <si>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</si>
  <si>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</si>
  <si>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</si>
  <si>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</si>
  <si>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</si>
  <si>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</si>
  <si>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</si>
  <si>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</si>
  <si>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</si>
  <si>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</si>
  <si>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</si>
  <si>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</si>
  <si>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</si>
  <si>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</si>
  <si>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</si>
  <si>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</si>
  <si>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</si>
  <si>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</si>
  <si>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</si>
  <si>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</si>
  <si>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</si>
  <si>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</si>
  <si>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</si>
  <si>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</si>
  <si>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</si>
  <si>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</si>
  <si>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</si>
  <si>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</si>
  <si>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</si>
  <si>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</si>
  <si>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</si>
  <si>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</si>
  <si>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</si>
  <si>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</si>
  <si>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</si>
  <si>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</si>
  <si>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</si>
  <si>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</si>
  <si>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</si>
  <si>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</si>
  <si>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</si>
  <si>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</si>
  <si>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</si>
  <si>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</si>
  <si>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</si>
  <si>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</si>
  <si>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</si>
  <si>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</si>
  <si>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</si>
  <si>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</si>
  <si>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</si>
  <si>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</si>
  <si>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</si>
  <si>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</si>
  <si>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</si>
  <si>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</si>
  <si>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</si>
  <si>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</si>
  <si>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</si>
  <si>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</si>
  <si>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</si>
  <si>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</si>
  <si>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</si>
  <si>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</si>
  <si>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</si>
  <si>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</si>
  <si>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</si>
  <si>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</si>
  <si>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</si>
  <si>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</si>
  <si>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</si>
  <si>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</si>
  <si>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</si>
  <si>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</si>
  <si>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</si>
  <si>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</si>
  <si>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</si>
  <si>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</si>
  <si>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</si>
  <si>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</si>
  <si>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</si>
  <si>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</si>
  <si>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</si>
  <si>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</si>
  <si>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</si>
  <si>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</si>
  <si>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</si>
  <si>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</si>
  <si>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</si>
  <si>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</si>
  <si>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</si>
  <si>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</si>
  <si>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</si>
  <si>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</si>
  <si>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</si>
  <si>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</si>
  <si>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</si>
  <si>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</si>
  <si>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</si>
  <si>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</si>
  <si>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</si>
  <si>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</si>
  <si>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</si>
  <si>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</si>
  <si>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</si>
  <si>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</si>
  <si>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</si>
  <si>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</si>
  <si>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</si>
  <si>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</si>
  <si>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</si>
  <si>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</si>
  <si>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</si>
  <si>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</si>
  <si>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</si>
  <si>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</si>
  <si>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</si>
  <si>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</si>
  <si>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</si>
  <si>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</si>
  <si>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</si>
  <si>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</si>
  <si>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</si>
  <si>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</si>
  <si>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</si>
  <si>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</si>
  <si>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</si>
  <si>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</si>
  <si>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</si>
  <si>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</si>
  <si>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</si>
  <si>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</si>
  <si>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</si>
  <si>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</si>
  <si>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</si>
  <si>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</si>
  <si>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</si>
  <si>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</si>
  <si>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</si>
  <si>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</si>
  <si>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</si>
  <si>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</si>
  <si>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</si>
  <si>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</si>
  <si>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</si>
  <si>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</si>
  <si>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</si>
  <si>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</si>
  <si>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</si>
  <si>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</si>
  <si>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</si>
  <si>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</si>
  <si>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</si>
  <si>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</si>
  <si>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</si>
  <si>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</si>
  <si>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</si>
  <si>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</si>
  <si>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</si>
  <si>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</si>
  <si>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</si>
  <si>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</si>
  <si>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</si>
  <si>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</si>
  <si>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</si>
  <si>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</si>
  <si>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</si>
  <si>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</si>
  <si>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</si>
  <si>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</si>
  <si>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</si>
  <si>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</si>
  <si>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</si>
  <si>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</si>
  <si>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</si>
  <si>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</si>
  <si>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</si>
  <si>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</si>
  <si>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</si>
  <si>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</si>
  <si>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</si>
  <si>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</si>
  <si>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</si>
  <si>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</si>
  <si>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</si>
  <si>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</si>
  <si>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</si>
  <si>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</si>
  <si>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</si>
  <si>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</si>
  <si>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</si>
  <si>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</si>
  <si>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</si>
  <si>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</si>
  <si>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</si>
  <si>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</si>
  <si>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</si>
  <si>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</si>
  <si>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</si>
  <si>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</si>
  <si>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</si>
  <si>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</si>
  <si>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</si>
  <si>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</si>
  <si>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</si>
  <si>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</si>
  <si>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</si>
  <si>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</si>
  <si>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</si>
  <si>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</si>
  <si>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</si>
  <si>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</si>
  <si>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</si>
  <si>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</si>
  <si>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</si>
  <si>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</si>
  <si>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</si>
  <si>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</si>
  <si>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</si>
  <si>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</si>
  <si>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</si>
  <si>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</si>
  <si>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</si>
  <si>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</si>
  <si>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</si>
  <si>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</si>
  <si>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</si>
  <si>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</si>
  <si>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</si>
  <si>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</si>
  <si>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</si>
  <si>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</si>
  <si>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</si>
  <si>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</si>
  <si>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</si>
  <si>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</si>
  <si>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</si>
  <si>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</si>
  <si>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</si>
  <si>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</si>
  <si>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</si>
  <si>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</si>
  <si>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</si>
  <si>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</si>
  <si>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</si>
  <si>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</si>
  <si>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</si>
  <si>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</si>
  <si>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</si>
  <si>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</si>
  <si>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</si>
  <si>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</si>
  <si>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</si>
  <si>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</si>
  <si>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</si>
  <si>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</si>
  <si>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</si>
  <si>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</si>
  <si>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</si>
  <si>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</si>
  <si>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</si>
  <si>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</si>
  <si>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</si>
  <si>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</si>
  <si>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</si>
  <si>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</si>
  <si>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</si>
  <si>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</si>
  <si>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</si>
  <si>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</si>
  <si>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</si>
  <si>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</si>
  <si>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</si>
  <si>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</si>
  <si>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</si>
  <si>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</si>
  <si>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</si>
  <si>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</si>
  <si>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</si>
  <si>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</si>
  <si>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</si>
  <si>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</si>
  <si>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</si>
  <si>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</si>
  <si>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</si>
  <si>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</si>
  <si>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</si>
  <si>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</si>
  <si>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</si>
  <si>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</si>
  <si>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</si>
  <si>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</si>
  <si>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</si>
  <si>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</si>
  <si>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</si>
  <si>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</si>
  <si>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</si>
  <si>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</si>
  <si>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</si>
  <si>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</si>
  <si>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</si>
  <si>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</si>
  <si>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</si>
  <si>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</si>
  <si>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</si>
  <si>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</si>
  <si>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</si>
  <si>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</si>
  <si>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</si>
  <si>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</si>
  <si>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</si>
  <si>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</si>
  <si>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</si>
  <si>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</si>
  <si>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</si>
  <si>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</si>
  <si>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</si>
  <si>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</si>
  <si>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</si>
  <si>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</si>
  <si>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</si>
  <si>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</si>
  <si>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</si>
  <si>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</si>
  <si>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</si>
  <si>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</si>
  <si>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</si>
  <si>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</si>
  <si>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</si>
  <si>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</si>
  <si>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</si>
  <si>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</si>
  <si>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</si>
  <si>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</si>
  <si>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</si>
  <si>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</si>
  <si>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</si>
  <si>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</si>
  <si>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</si>
  <si>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</si>
  <si>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</si>
  <si>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</si>
  <si>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</si>
  <si>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</si>
  <si>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</si>
  <si>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</si>
  <si>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</si>
  <si>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</si>
  <si>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</si>
  <si>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</si>
  <si>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</si>
  <si>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</si>
  <si>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</si>
  <si>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</si>
  <si>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</si>
  <si>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</si>
  <si>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</si>
  <si>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</si>
  <si>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</si>
  <si>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</si>
  <si>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</si>
  <si>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</si>
  <si>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</si>
  <si>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</si>
  <si>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</si>
  <si>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</si>
  <si>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</si>
  <si>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</si>
  <si>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</si>
  <si>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</si>
  <si>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</si>
  <si>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</si>
  <si>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</si>
  <si>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</si>
  <si>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</si>
  <si>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</si>
  <si>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</si>
  <si>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</si>
  <si>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</si>
  <si>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</si>
  <si>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</si>
  <si>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</si>
  <si>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</si>
  <si>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</si>
  <si>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</si>
  <si>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</si>
  <si>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</si>
  <si>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</si>
  <si>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</si>
  <si>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</si>
  <si>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</si>
  <si>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</si>
  <si>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</si>
  <si>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</si>
  <si>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</si>
  <si>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</si>
  <si>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</si>
  <si>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</si>
  <si>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</si>
  <si>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</si>
  <si>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</si>
  <si>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</si>
  <si>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</si>
  <si>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</si>
  <si>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</si>
  <si>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</si>
  <si>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</si>
  <si>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</si>
  <si>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</si>
  <si>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</si>
  <si>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</si>
  <si>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</si>
  <si>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</si>
  <si>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</si>
  <si>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</si>
  <si>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</si>
  <si>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</si>
  <si>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</si>
  <si>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</si>
  <si>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</si>
  <si>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</si>
  <si>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</si>
  <si>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</si>
  <si>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</si>
  <si>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</si>
  <si>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</si>
  <si>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</si>
  <si>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</si>
  <si>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</si>
  <si>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</si>
  <si>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</si>
  <si>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</si>
  <si>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</si>
  <si>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</si>
  <si>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</si>
  <si>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</si>
  <si>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</si>
  <si>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</si>
  <si>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</si>
  <si>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</si>
  <si>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</si>
  <si>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</si>
  <si>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</si>
  <si>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</si>
  <si>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</si>
  <si>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</si>
  <si>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</si>
  <si>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</si>
  <si>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</si>
  <si>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</si>
  <si>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</si>
  <si>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</si>
  <si>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</si>
  <si>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</si>
  <si>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</si>
  <si>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</si>
  <si>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</si>
  <si>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</si>
  <si>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</si>
  <si>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</si>
  <si>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</si>
  <si>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</si>
  <si>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</si>
  <si>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</si>
  <si>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</si>
  <si>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</si>
  <si>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</si>
  <si>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</si>
  <si>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</si>
  <si>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</si>
  <si>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</si>
  <si>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</si>
  <si>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</si>
  <si>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</si>
  <si>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</si>
  <si>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</si>
  <si>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</si>
  <si>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</si>
  <si>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</si>
  <si>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</si>
  <si>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</si>
  <si>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</si>
  <si>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</si>
  <si>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</si>
  <si>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</si>
  <si>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</si>
  <si>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</si>
  <si>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</si>
  <si>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</si>
  <si>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</si>
  <si>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</si>
  <si>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</si>
  <si>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</si>
  <si>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</si>
  <si>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</si>
  <si>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</si>
  <si>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</si>
  <si>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</si>
  <si>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</si>
  <si>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</si>
  <si>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</si>
  <si>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</si>
  <si>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</si>
  <si>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</si>
  <si>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</si>
  <si>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</si>
  <si>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</si>
  <si>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</si>
  <si>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</si>
  <si>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</si>
  <si>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</si>
  <si>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</si>
  <si>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</si>
  <si>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</si>
  <si>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</si>
  <si>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</si>
  <si>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</si>
  <si>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</si>
  <si>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</si>
  <si>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</si>
  <si>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</si>
  <si>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</si>
  <si>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</si>
  <si>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</si>
  <si>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</si>
  <si>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</si>
  <si>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</si>
  <si>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</si>
  <si>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</si>
  <si>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</si>
  <si>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</si>
  <si>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</si>
  <si>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</si>
  <si>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</si>
  <si>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</si>
  <si>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</si>
  <si>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</si>
  <si>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</si>
  <si>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</si>
  <si>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</si>
  <si>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</si>
  <si>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</si>
  <si>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</si>
  <si>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</si>
  <si>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</si>
  <si>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</si>
  <si>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</si>
  <si>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</si>
  <si>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</si>
  <si>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</si>
  <si>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</si>
  <si>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</si>
  <si>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</si>
  <si>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</si>
  <si>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</si>
  <si>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</si>
  <si>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</si>
  <si>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</si>
  <si>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</si>
  <si>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</si>
  <si>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</si>
  <si>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</si>
  <si>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</si>
  <si>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</si>
  <si>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</si>
  <si>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</si>
  <si>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</si>
  <si>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</si>
  <si>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</si>
  <si>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</si>
  <si>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</si>
  <si>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</si>
  <si>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</si>
  <si>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</si>
  <si>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</si>
  <si>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</si>
  <si>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</si>
  <si>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</si>
  <si>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</si>
  <si>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</si>
  <si>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</si>
  <si>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</si>
  <si>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</si>
  <si>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</si>
  <si>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</si>
  <si>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</si>
  <si>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</si>
  <si>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</si>
  <si>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</si>
  <si>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</si>
  <si>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</si>
  <si>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</si>
  <si>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</si>
  <si>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</si>
  <si>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</si>
  <si>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</si>
  <si>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</si>
  <si>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</si>
  <si>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</si>
  <si>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</si>
  <si>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</si>
  <si>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</si>
  <si>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</si>
  <si>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</si>
  <si>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</si>
  <si>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</si>
  <si>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</si>
  <si>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</si>
  <si>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</si>
  <si>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</si>
  <si>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</si>
  <si>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</si>
  <si>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</si>
  <si>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</si>
  <si>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</si>
  <si>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</si>
  <si>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</si>
  <si>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</si>
  <si>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</si>
  <si>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</si>
  <si>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</si>
  <si>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</si>
  <si>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</si>
  <si>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</si>
  <si>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</si>
  <si>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</si>
  <si>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</si>
  <si>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</si>
  <si>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</si>
  <si>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</si>
  <si>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</si>
  <si>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</si>
  <si>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</si>
  <si>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</si>
  <si>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</si>
  <si>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</si>
  <si>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</si>
  <si>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</si>
  <si>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</si>
  <si>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</si>
  <si>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</si>
  <si>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</si>
  <si>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</si>
  <si>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</si>
  <si>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</si>
  <si>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</si>
  <si>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</si>
  <si>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</si>
  <si>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</si>
  <si>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</si>
  <si>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</si>
  <si>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</si>
  <si>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</si>
  <si>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</si>
  <si>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</si>
  <si>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</si>
  <si>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</si>
  <si>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</si>
  <si>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</si>
  <si>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</si>
  <si>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</si>
  <si>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</si>
  <si>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</si>
  <si>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</si>
  <si>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</si>
  <si>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</si>
  <si>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</si>
  <si>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</si>
  <si>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</si>
  <si>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</si>
  <si>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</si>
  <si>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</si>
  <si>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</si>
  <si>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</si>
  <si>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</si>
  <si>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</si>
  <si>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</si>
  <si>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</si>
  <si>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</si>
  <si>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</si>
  <si>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</si>
  <si>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</si>
  <si>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</si>
  <si>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</si>
  <si>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</si>
  <si>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</si>
  <si>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</si>
  <si>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</si>
  <si>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</si>
  <si>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</si>
  <si>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</si>
  <si>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</si>
  <si>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</si>
  <si>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</si>
  <si>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</si>
  <si>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</si>
  <si>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</si>
  <si>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</si>
  <si>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</si>
  <si>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</si>
  <si>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</si>
  <si>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</si>
  <si>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</si>
  <si>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</si>
  <si>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</si>
  <si>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</si>
  <si>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</si>
  <si>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</si>
  <si>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</si>
  <si>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</si>
  <si>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</si>
  <si>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</si>
  <si>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</si>
  <si>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</si>
  <si>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</si>
  <si>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</si>
  <si>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</si>
  <si>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</si>
  <si>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</si>
  <si>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</si>
  <si>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</si>
  <si>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</si>
  <si>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</si>
  <si>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</si>
  <si>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</si>
  <si>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</si>
  <si>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</si>
  <si>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</si>
  <si>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</si>
  <si>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</si>
  <si>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</si>
  <si>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</si>
  <si>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</si>
  <si>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</si>
  <si>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</si>
  <si>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</si>
  <si>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</si>
  <si>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</si>
  <si>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</si>
  <si>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</si>
  <si>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</si>
  <si>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</si>
  <si>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</si>
  <si>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</si>
  <si>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</si>
  <si>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</si>
  <si>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</si>
  <si>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</si>
  <si>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</si>
  <si>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</si>
  <si>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</si>
  <si>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</si>
  <si>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</si>
  <si>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</si>
  <si>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</si>
  <si>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</si>
  <si>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</si>
  <si>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</si>
  <si>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</si>
  <si>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</si>
  <si>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</si>
  <si>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</si>
  <si>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</si>
  <si>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</si>
  <si>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</si>
  <si>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</si>
  <si>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</si>
  <si>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</si>
  <si>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</si>
  <si>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</si>
  <si>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</si>
  <si>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</si>
  <si>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</si>
  <si>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</si>
  <si>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</si>
  <si>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</si>
  <si>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</si>
  <si>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</si>
  <si>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</si>
  <si>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</si>
  <si>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</si>
  <si>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</si>
  <si>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</si>
  <si>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</si>
  <si>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</si>
  <si>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</si>
  <si>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</si>
  <si>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</si>
  <si>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</si>
  <si>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</si>
  <si>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</si>
  <si>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</si>
  <si>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</si>
  <si>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</si>
  <si>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</si>
  <si>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</si>
  <si>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</si>
  <si>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</si>
  <si>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</si>
  <si>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</si>
  <si>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</si>
  <si>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</si>
  <si>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</si>
  <si>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</si>
  <si>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</si>
  <si>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</si>
  <si>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</si>
  <si>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</si>
  <si>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</si>
  <si>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</si>
  <si>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</si>
  <si>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</si>
  <si>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</si>
  <si>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</si>
  <si>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</si>
  <si>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</si>
  <si>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</si>
  <si>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</si>
  <si>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</si>
  <si>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</si>
  <si>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</si>
  <si>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</si>
  <si>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</si>
  <si>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</si>
  <si>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</si>
  <si>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</si>
  <si>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</si>
  <si>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</si>
  <si>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</si>
  <si>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</si>
  <si>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</si>
  <si>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</si>
  <si>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</si>
  <si>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</si>
  <si>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</si>
  <si>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</si>
  <si>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</si>
  <si>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</si>
  <si>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</si>
  <si>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</si>
  <si>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</si>
  <si>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</si>
  <si>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</si>
  <si>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</si>
  <si>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</si>
  <si>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</si>
  <si>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</si>
  <si>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</si>
  <si>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</si>
  <si>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</si>
  <si>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</si>
  <si>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</si>
  <si>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</si>
  <si>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</si>
  <si>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</si>
  <si>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</si>
  <si>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</si>
  <si>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</si>
  <si>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</si>
  <si>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</si>
  <si>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</si>
  <si>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</si>
  <si>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</si>
  <si>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</si>
  <si>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</si>
  <si>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</si>
  <si>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</si>
  <si>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</si>
  <si>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</si>
  <si>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</si>
  <si>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</si>
  <si>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</si>
  <si>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</si>
  <si>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</si>
  <si>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</si>
  <si>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</si>
  <si>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</si>
  <si>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</si>
  <si>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</si>
  <si>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</si>
  <si>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</si>
  <si>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</si>
  <si>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</si>
  <si>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</si>
  <si>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</si>
  <si>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</si>
  <si>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</si>
  <si>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</si>
  <si>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</si>
  <si>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</si>
  <si>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</si>
  <si>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</si>
  <si>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</si>
  <si>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</si>
  <si>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</si>
  <si>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</si>
  <si>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</si>
  <si>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</si>
  <si>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</si>
  <si>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</si>
  <si>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</si>
  <si>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</si>
  <si>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</si>
  <si>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</si>
  <si>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</si>
  <si>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</si>
  <si>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</si>
  <si>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</si>
  <si>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</si>
  <si>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</si>
  <si>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</si>
  <si>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</si>
  <si>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</si>
  <si>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</si>
  <si>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</si>
  <si>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</si>
  <si>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</si>
  <si>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</si>
  <si>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</si>
  <si>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</si>
  <si>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</si>
  <si>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</si>
  <si>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</si>
  <si>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</si>
  <si>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</si>
  <si>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</si>
  <si>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</si>
  <si>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</si>
  <si>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</si>
  <si>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</si>
  <si>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</si>
  <si>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</si>
  <si>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</si>
  <si>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</si>
  <si>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</si>
  <si>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</si>
  <si>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</si>
  <si>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</si>
  <si>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</si>
  <si>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</si>
  <si>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</si>
  <si>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</si>
  <si>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</si>
  <si>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</si>
  <si>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</si>
  <si>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</si>
  <si>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</si>
  <si>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</si>
  <si>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</si>
  <si>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</si>
  <si>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</si>
  <si>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</si>
  <si>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</si>
  <si>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</si>
  <si>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</si>
  <si>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</si>
  <si>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</si>
  <si>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</si>
  <si>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</si>
  <si>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</si>
  <si>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</si>
  <si>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</si>
  <si>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</si>
  <si>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</si>
  <si>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</si>
  <si>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</si>
  <si>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</si>
  <si>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</si>
  <si>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</si>
  <si>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</si>
  <si>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</si>
  <si>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</si>
  <si>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</si>
  <si>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</si>
  <si>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</si>
  <si>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</si>
  <si>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</si>
  <si>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</si>
  <si>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</si>
  <si>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</si>
  <si>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</si>
  <si>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</si>
  <si>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</si>
  <si>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</si>
  <si>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</si>
  <si>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</si>
  <si>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</si>
  <si>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</si>
  <si>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</si>
  <si>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</si>
  <si>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</si>
  <si>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</si>
  <si>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</si>
  <si>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</si>
  <si>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</si>
  <si>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</si>
  <si>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</si>
  <si>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</si>
  <si>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</si>
  <si>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</si>
  <si>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</si>
  <si>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</si>
  <si>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</si>
  <si>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</si>
  <si>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</si>
  <si>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</si>
  <si>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</si>
  <si>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</si>
  <si>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</si>
  <si>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</si>
  <si>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</si>
  <si>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</si>
  <si>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</si>
  <si>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</si>
  <si>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</si>
  <si>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</si>
  <si>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</si>
  <si>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</si>
  <si>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</si>
  <si>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</si>
  <si>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</si>
  <si>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</si>
  <si>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</si>
  <si>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</si>
  <si>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</si>
  <si>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</si>
  <si>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</si>
  <si>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</si>
  <si>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</si>
  <si>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</si>
  <si>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</si>
  <si>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</si>
  <si>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</si>
  <si>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</si>
  <si>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</si>
  <si>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</si>
  <si>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</si>
  <si>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</si>
  <si>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</si>
  <si>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</si>
  <si>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</si>
  <si>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</si>
  <si>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</si>
  <si>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</si>
  <si>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</si>
  <si>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</si>
  <si>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</si>
  <si>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</si>
  <si>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</si>
  <si>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</si>
  <si>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</si>
  <si>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</si>
  <si>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</si>
  <si>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</si>
  <si>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</si>
  <si>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</si>
  <si>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</si>
  <si>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</si>
  <si>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</si>
  <si>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</si>
  <si>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</si>
  <si>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</si>
  <si>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</si>
  <si>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</si>
  <si>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</si>
  <si>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</si>
  <si>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</si>
  <si>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</si>
  <si>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</si>
  <si>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</si>
  <si>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</si>
  <si>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</si>
  <si>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</si>
  <si>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</si>
  <si>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</si>
  <si>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</si>
  <si>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</si>
  <si>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</si>
  <si>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</si>
  <si>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</si>
  <si>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</si>
  <si>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</si>
  <si>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</si>
  <si>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</si>
  <si>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</si>
  <si>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</si>
  <si>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</si>
  <si>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</si>
  <si>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</si>
  <si>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</si>
  <si>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</si>
  <si>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</si>
  <si>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</si>
  <si>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</si>
  <si>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</si>
  <si>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</si>
  <si>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</si>
  <si>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</si>
  <si>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</si>
  <si>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</si>
  <si>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</si>
  <si>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</si>
  <si>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</si>
  <si>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</si>
  <si>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</si>
  <si>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</si>
  <si>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</si>
  <si>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</si>
  <si>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</si>
  <si>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</si>
  <si>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</si>
  <si>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</si>
  <si>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</si>
  <si>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</si>
  <si>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</si>
  <si>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</si>
  <si>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</si>
  <si>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</si>
  <si>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</si>
  <si>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</si>
  <si>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</si>
  <si>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</si>
  <si>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</si>
  <si>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</si>
  <si>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</si>
  <si>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</si>
  <si>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</si>
  <si>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</si>
  <si>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</si>
  <si>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</si>
  <si>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</si>
  <si>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</si>
  <si>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</si>
  <si>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</si>
  <si>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</si>
  <si>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</si>
  <si>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</si>
  <si>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</si>
  <si>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</si>
  <si>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</si>
  <si>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</si>
  <si>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</si>
  <si>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</si>
  <si>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</si>
  <si>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</si>
  <si>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</si>
  <si>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</si>
  <si>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</si>
  <si>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</si>
  <si>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</si>
  <si>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</si>
  <si>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</si>
  <si>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</si>
  <si>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</si>
  <si>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</si>
  <si>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</si>
  <si>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</si>
  <si>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</si>
  <si>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</si>
  <si>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</si>
  <si>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</si>
  <si>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</si>
  <si>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</si>
  <si>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</si>
  <si>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</si>
  <si>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</si>
  <si>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</si>
  <si>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</si>
  <si>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</si>
  <si>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</si>
  <si>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</si>
  <si>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</si>
  <si>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</si>
  <si>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</si>
  <si>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</si>
  <si>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</si>
  <si>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</si>
  <si>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</si>
  <si>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</si>
  <si>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</si>
  <si>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</si>
  <si>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</si>
  <si>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</si>
  <si>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</si>
  <si>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</si>
  <si>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</si>
  <si>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</si>
  <si>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</si>
  <si>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</si>
  <si>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</si>
  <si>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</si>
  <si>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</si>
  <si>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</si>
  <si>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</si>
  <si>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</si>
  <si>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</si>
  <si>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</si>
  <si>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</si>
  <si>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</si>
  <si>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</si>
  <si>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</si>
  <si>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</si>
  <si>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</si>
  <si>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</si>
  <si>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</si>
  <si>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</si>
  <si>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</si>
  <si>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</si>
  <si>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</si>
  <si>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</si>
  <si>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</si>
  <si>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</si>
  <si>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</si>
  <si>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</si>
  <si>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</si>
  <si>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</si>
  <si>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</si>
  <si>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</si>
  <si>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</si>
  <si>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</si>
  <si>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</si>
  <si>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</si>
  <si>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</si>
  <si>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</si>
  <si>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</si>
  <si>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</si>
  <si>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</si>
  <si>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</si>
  <si>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</si>
  <si>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</si>
  <si>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</si>
  <si>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</si>
  <si>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</si>
  <si>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</si>
  <si>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</si>
  <si>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</si>
  <si>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</si>
  <si>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</si>
  <si>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</si>
  <si>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</si>
  <si>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</si>
  <si>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</si>
  <si>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</si>
  <si>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</si>
  <si>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</si>
  <si>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</si>
  <si>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</si>
  <si>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</si>
  <si>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</si>
  <si>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</si>
  <si>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</si>
  <si>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</si>
  <si>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</si>
  <si>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</si>
  <si>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</si>
  <si>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</si>
  <si>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</si>
  <si>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</si>
  <si>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</si>
  <si>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</si>
  <si>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</si>
  <si>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</si>
  <si>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</si>
  <si>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</si>
  <si>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</si>
  <si>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</si>
  <si>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</si>
  <si>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</si>
  <si>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</si>
  <si>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</si>
  <si>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</si>
  <si>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</si>
  <si>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</si>
  <si>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</si>
  <si>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</si>
  <si>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</si>
  <si>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</si>
  <si>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</si>
  <si>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</si>
  <si>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</si>
  <si>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</si>
  <si>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</si>
  <si>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</si>
  <si>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</si>
  <si>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</si>
  <si>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</si>
  <si>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</si>
  <si>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</si>
  <si>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</si>
  <si>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</si>
  <si>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</si>
  <si>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</si>
  <si>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</si>
  <si>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</si>
  <si>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</si>
  <si>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</si>
  <si>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</si>
  <si>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</si>
  <si>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</si>
  <si>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</si>
  <si>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</si>
  <si>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</si>
  <si>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</si>
  <si>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</si>
  <si>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</si>
  <si>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</si>
  <si>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</si>
  <si>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</si>
  <si>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</si>
  <si>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</si>
  <si>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</si>
  <si>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</si>
  <si>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</si>
  <si>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</si>
  <si>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</si>
  <si>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</si>
  <si>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</si>
  <si>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</si>
  <si>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</si>
  <si>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</si>
  <si>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</si>
  <si>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</si>
  <si>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</si>
  <si>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</si>
  <si>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</si>
  <si>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</si>
  <si>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</si>
  <si>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</si>
  <si>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</si>
  <si>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</si>
  <si>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</si>
  <si>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</si>
  <si>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</si>
  <si>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</si>
  <si>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</si>
  <si>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</si>
  <si>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</si>
  <si>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</si>
  <si>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</si>
  <si>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</si>
  <si>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</si>
  <si>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</si>
  <si>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</si>
  <si>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</si>
  <si>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</si>
  <si>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</si>
  <si>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</si>
  <si>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</si>
  <si>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</si>
  <si>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</si>
  <si>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</si>
  <si>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</si>
  <si>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</si>
  <si>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</si>
  <si>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</si>
  <si>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</si>
  <si>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</si>
  <si>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</si>
  <si>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</si>
  <si>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</si>
  <si>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</si>
  <si>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</si>
  <si>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</si>
  <si>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</si>
  <si>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</si>
  <si>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</si>
  <si>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</si>
  <si>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</si>
  <si>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</si>
  <si>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</si>
  <si>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</si>
  <si>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</si>
  <si>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</si>
  <si>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</si>
  <si>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</si>
  <si>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</si>
  <si>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</si>
  <si>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</si>
  <si>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</si>
  <si>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</si>
  <si>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</si>
  <si>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</si>
  <si>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</si>
  <si>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</si>
  <si>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</si>
  <si>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</si>
  <si>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</si>
  <si>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</si>
  <si>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</si>
  <si>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</si>
  <si>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</si>
  <si>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</si>
  <si>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</si>
  <si>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</si>
  <si>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</si>
  <si>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</si>
  <si>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</si>
  <si>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</si>
  <si>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</si>
  <si>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</si>
  <si>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</si>
  <si>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</si>
  <si>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</si>
  <si>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</si>
  <si>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</si>
  <si>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</si>
  <si>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</si>
  <si>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</si>
  <si>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</si>
  <si>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</si>
  <si>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</si>
  <si>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</si>
  <si>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</si>
  <si>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</si>
  <si>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</si>
  <si>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</si>
  <si>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</si>
  <si>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</si>
  <si>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</si>
  <si>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</si>
  <si>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</si>
  <si>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</si>
  <si>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</si>
  <si>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</si>
  <si>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</si>
  <si>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</si>
  <si>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</si>
  <si>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</si>
  <si>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</si>
  <si>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</si>
  <si>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</si>
  <si>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</si>
  <si>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</si>
  <si>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</si>
  <si>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</si>
  <si>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</si>
  <si>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</si>
  <si>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</si>
  <si>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</si>
  <si>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</si>
  <si>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</si>
  <si>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</si>
  <si>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</si>
  <si>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</si>
  <si>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</si>
  <si>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</si>
  <si>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</si>
  <si>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</si>
  <si>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</si>
  <si>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</si>
  <si>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</si>
  <si>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</si>
  <si>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</si>
  <si>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</si>
  <si>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</si>
  <si>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</si>
  <si>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</si>
  <si>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</si>
  <si>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</si>
  <si>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</si>
  <si>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</si>
  <si>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</si>
  <si>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</si>
  <si>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</si>
  <si>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</si>
  <si>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</si>
  <si>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</si>
  <si>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</si>
  <si>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</si>
  <si>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</si>
  <si>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</si>
  <si>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</si>
  <si>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</si>
  <si>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</si>
  <si>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</si>
  <si>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</si>
  <si>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</si>
  <si>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</si>
  <si>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</si>
  <si>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</si>
  <si>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</si>
  <si>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</si>
  <si>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</si>
  <si>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</si>
  <si>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</si>
  <si>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</si>
  <si>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</si>
  <si>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</si>
  <si>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</si>
  <si>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</si>
  <si>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</si>
  <si>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</si>
  <si>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</si>
  <si>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</si>
  <si>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</si>
  <si>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</si>
  <si>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</si>
  <si>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</si>
  <si>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</si>
  <si>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</si>
  <si>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</si>
  <si>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</si>
  <si>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</si>
  <si>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</si>
  <si>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</si>
  <si>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</si>
  <si>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</si>
  <si>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</si>
  <si>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</si>
  <si>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</si>
  <si>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</si>
  <si>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</si>
  <si>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</si>
  <si>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</si>
  <si>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</si>
  <si>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</si>
  <si>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</si>
  <si>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</si>
  <si>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</si>
  <si>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</si>
  <si>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</si>
  <si>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</si>
  <si>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</si>
  <si>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</si>
  <si>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</si>
  <si>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</si>
  <si>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</si>
  <si>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</si>
  <si>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</si>
  <si>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</si>
  <si>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</si>
  <si>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</si>
  <si>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</si>
  <si>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</si>
  <si>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</si>
  <si>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</si>
  <si>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</si>
  <si>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</si>
  <si>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</si>
  <si>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</si>
  <si>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</si>
  <si>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</si>
  <si>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</si>
  <si>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</si>
  <si>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</si>
  <si>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</si>
  <si>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</si>
  <si>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</si>
  <si>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</si>
  <si>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</si>
  <si>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</si>
  <si>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</si>
  <si>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</si>
  <si>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</si>
  <si>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</si>
  <si>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</si>
  <si>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</si>
  <si>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</si>
  <si>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</si>
  <si>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</si>
  <si>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</si>
  <si>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</si>
  <si>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</si>
  <si>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</si>
  <si>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</si>
  <si>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</si>
  <si>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</si>
  <si>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</si>
  <si>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</si>
  <si>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</si>
  <si>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</si>
  <si>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</si>
  <si>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</si>
  <si>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</si>
  <si>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</si>
  <si>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</si>
  <si>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</si>
  <si>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</si>
  <si>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</si>
  <si>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</si>
  <si>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</si>
  <si>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</si>
  <si>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</si>
  <si>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</si>
  <si>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</si>
  <si>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</si>
  <si>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</si>
  <si>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</si>
  <si>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</si>
  <si>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</si>
  <si>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</si>
  <si>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</si>
  <si>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</si>
  <si>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</si>
  <si>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</si>
  <si>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</si>
  <si>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</si>
  <si>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</si>
  <si>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</si>
  <si>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</si>
  <si>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</si>
  <si>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</si>
  <si>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</si>
  <si>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</si>
  <si>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</si>
  <si>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</si>
  <si>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</si>
  <si>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</si>
  <si>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</si>
  <si>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</si>
  <si>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</si>
  <si>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</si>
  <si>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</si>
  <si>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</si>
  <si>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</si>
  <si>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</si>
  <si>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</si>
  <si>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</si>
  <si>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</si>
  <si>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</si>
  <si>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</si>
  <si>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</si>
  <si>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</si>
  <si>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</si>
  <si>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</si>
  <si>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</si>
  <si>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</si>
  <si>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</si>
  <si>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</si>
  <si>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</si>
  <si>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</si>
  <si>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</si>
  <si>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</si>
  <si>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</si>
  <si>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</si>
  <si>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</si>
  <si>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</si>
  <si>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</si>
  <si>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</si>
  <si>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</si>
  <si>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</si>
  <si>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</si>
  <si>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</si>
  <si>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</si>
  <si>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</si>
  <si>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</si>
  <si>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</si>
  <si>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</si>
  <si>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</si>
  <si>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</si>
  <si>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</si>
  <si>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</si>
  <si>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</si>
  <si>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</si>
  <si>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</si>
  <si>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</si>
  <si>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</si>
  <si>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</si>
  <si>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</si>
  <si>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</si>
  <si>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</si>
  <si>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</si>
  <si>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</si>
  <si>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</si>
  <si>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</si>
  <si>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</si>
  <si>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</si>
  <si>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</si>
  <si>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</si>
  <si>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</si>
  <si>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</si>
  <si>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</si>
  <si>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</si>
  <si>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</si>
  <si>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</si>
  <si>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</si>
  <si>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</si>
  <si>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</si>
  <si>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</si>
  <si>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</si>
  <si>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</si>
  <si>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</si>
  <si>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</si>
  <si>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</si>
  <si>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</si>
  <si>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</si>
  <si>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</si>
  <si>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</si>
  <si>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</si>
  <si>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</si>
  <si>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</si>
  <si>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</si>
  <si>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</si>
  <si>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</si>
  <si>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</si>
  <si>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</si>
  <si>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</si>
  <si>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</si>
  <si>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</si>
  <si>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</si>
  <si>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</si>
  <si>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</si>
  <si>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</si>
  <si>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</si>
  <si>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</si>
  <si>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</si>
  <si>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</si>
  <si>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</si>
  <si>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</si>
  <si>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</si>
  <si>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</si>
  <si>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</si>
  <si>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</si>
  <si>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</si>
  <si>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</si>
  <si>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</si>
  <si>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</si>
  <si>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</si>
  <si>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</si>
  <si>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</si>
  <si>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</si>
  <si>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</si>
  <si>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</si>
  <si>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</si>
  <si>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</si>
  <si>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</si>
  <si>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</si>
  <si>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</si>
  <si>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</si>
  <si>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</si>
  <si>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</si>
  <si>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</si>
  <si>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</si>
  <si>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</si>
  <si>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</si>
  <si>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</si>
  <si>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</si>
  <si>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</si>
  <si>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</si>
  <si>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</si>
  <si>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</si>
  <si>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</si>
  <si>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</si>
  <si>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</si>
  <si>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</si>
  <si>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</si>
  <si>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</si>
  <si>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</si>
  <si>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</si>
  <si>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</si>
  <si>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</si>
  <si>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</si>
  <si>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</si>
  <si>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</si>
  <si>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</si>
  <si>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</si>
  <si>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</si>
  <si>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</si>
  <si>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</si>
  <si>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</si>
  <si>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</si>
  <si>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</si>
  <si>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</si>
  <si>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</si>
  <si>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</si>
  <si>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</si>
  <si>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</si>
  <si>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</si>
  <si>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</si>
  <si>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</si>
  <si>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</si>
  <si>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</si>
  <si>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</si>
  <si>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</si>
  <si>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</si>
  <si>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</si>
  <si>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</si>
  <si>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</si>
  <si>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</si>
  <si>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</si>
  <si>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</si>
  <si>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</si>
  <si>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</si>
  <si>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</si>
  <si>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</si>
  <si>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</si>
  <si>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</si>
  <si>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</si>
  <si>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</si>
  <si>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</si>
  <si>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</si>
  <si>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</si>
  <si>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</si>
  <si>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</si>
  <si>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</si>
  <si>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</si>
  <si>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</si>
  <si>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</si>
  <si>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</si>
  <si>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</si>
  <si>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</si>
  <si>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</si>
  <si>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</si>
  <si>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</si>
  <si>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</si>
  <si>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</si>
  <si>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</si>
  <si>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</si>
  <si>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</si>
  <si>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</si>
  <si>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</si>
  <si>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</si>
  <si>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</si>
  <si>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</si>
  <si>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</si>
  <si>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</si>
  <si>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</si>
  <si>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</si>
  <si>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</si>
  <si>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</si>
  <si>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</si>
  <si>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</si>
  <si>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</si>
  <si>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</si>
  <si>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</si>
  <si>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</si>
  <si>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</si>
  <si>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</si>
  <si>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</si>
  <si>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</si>
  <si>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</si>
  <si>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</si>
  <si>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</si>
  <si>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</si>
  <si>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</si>
  <si>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</si>
  <si>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</si>
  <si>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</si>
  <si>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</si>
  <si>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</si>
  <si>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</si>
  <si>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</si>
  <si>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</si>
  <si>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</si>
  <si>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</si>
  <si>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</si>
  <si>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</si>
  <si>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</si>
  <si>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</si>
  <si>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</si>
  <si>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</si>
  <si>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</si>
  <si>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</si>
  <si>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</si>
  <si>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</si>
  <si>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</si>
  <si>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</si>
  <si>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</si>
  <si>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</si>
  <si>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</si>
  <si>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</si>
  <si>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</si>
  <si>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</si>
  <si>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</si>
  <si>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</si>
  <si>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</si>
  <si>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</si>
  <si>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</si>
  <si>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</si>
  <si>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</si>
  <si>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</si>
  <si>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</si>
  <si>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</si>
  <si>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</si>
  <si>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</si>
  <si>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</si>
  <si>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</si>
  <si>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</si>
  <si>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</si>
  <si>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</si>
  <si>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</si>
  <si>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</si>
  <si>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</si>
  <si>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</si>
  <si>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</si>
  <si>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</si>
  <si>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</si>
  <si>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</si>
  <si>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</si>
  <si>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</si>
  <si>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</si>
  <si>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</si>
  <si>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</si>
  <si>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</si>
  <si>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</si>
  <si>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</si>
  <si>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</si>
  <si>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</si>
  <si>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</si>
  <si>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</si>
  <si>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</si>
  <si>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</si>
  <si>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</si>
  <si>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</si>
  <si>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</si>
  <si>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</si>
  <si>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</si>
  <si>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</si>
  <si>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</si>
  <si>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</si>
  <si>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</si>
  <si>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</si>
  <si>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</si>
  <si>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</si>
  <si>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</si>
  <si>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</si>
  <si>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</si>
  <si>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</si>
  <si>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</si>
  <si>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</si>
  <si>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</si>
  <si>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</si>
  <si>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</si>
  <si>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</si>
  <si>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</si>
  <si>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</si>
  <si>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</si>
  <si>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</si>
  <si>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</si>
  <si>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</si>
  <si>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</si>
  <si>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</si>
  <si>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</si>
  <si>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</si>
  <si>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</si>
  <si>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</si>
  <si>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</si>
  <si>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</si>
  <si>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</si>
  <si>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</si>
  <si>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</si>
  <si>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</si>
  <si>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</si>
  <si>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</si>
  <si>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</si>
  <si>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</si>
  <si>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</si>
  <si>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</si>
  <si>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</si>
  <si>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</si>
  <si>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</si>
  <si>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</si>
  <si>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</si>
  <si>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</si>
  <si>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</si>
  <si>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</si>
  <si>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</si>
  <si>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</si>
  <si>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</si>
  <si>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</si>
  <si>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</si>
  <si>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</si>
  <si>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</si>
  <si>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</si>
  <si>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</si>
  <si>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</si>
  <si>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</si>
  <si>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</si>
  <si>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</si>
  <si>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</si>
  <si>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</si>
  <si>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</si>
  <si>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</si>
  <si>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</si>
  <si>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</si>
  <si>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</si>
  <si>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</si>
  <si>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</si>
  <si>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</si>
  <si>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</si>
  <si>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</si>
  <si>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</si>
  <si>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</si>
  <si>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</si>
  <si>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</si>
  <si>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</si>
  <si>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</si>
  <si>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</si>
  <si>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</si>
  <si>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</si>
  <si>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</si>
  <si>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</si>
  <si>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</si>
  <si>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</si>
  <si>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</si>
  <si>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</si>
  <si>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</si>
  <si>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</si>
  <si>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</si>
  <si>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</si>
  <si>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</si>
  <si>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</si>
  <si>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</si>
  <si>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</si>
  <si>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</si>
  <si>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</si>
  <si>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</si>
  <si>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</si>
  <si>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</si>
  <si>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</si>
  <si>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</si>
  <si>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</si>
  <si>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</si>
  <si>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</si>
  <si>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</si>
  <si>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</si>
  <si>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</si>
  <si>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</si>
  <si>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</si>
  <si>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</si>
  <si>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</si>
  <si>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</si>
  <si>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</si>
  <si>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</si>
  <si>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</si>
  <si>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</si>
  <si>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</si>
  <si>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</si>
  <si>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</si>
  <si>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</si>
  <si>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</si>
  <si>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</si>
  <si>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</si>
  <si>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</si>
  <si>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</si>
  <si>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</si>
  <si>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</si>
  <si>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</si>
  <si>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</si>
  <si>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</si>
  <si>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</si>
  <si>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</si>
  <si>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</si>
  <si>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</si>
  <si>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</si>
  <si>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</si>
  <si>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</si>
  <si>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</si>
  <si>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</si>
  <si>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</si>
  <si>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</si>
  <si>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</si>
  <si>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</si>
  <si>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</si>
  <si>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</si>
  <si>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</si>
  <si>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</si>
  <si>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</si>
  <si>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</si>
  <si>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</si>
  <si>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</si>
  <si>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</si>
  <si>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</si>
  <si>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</si>
  <si>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</si>
  <si>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</si>
  <si>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</si>
  <si>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</si>
  <si>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</si>
  <si>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</si>
  <si>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</si>
  <si>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</si>
  <si>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</si>
  <si>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</si>
  <si>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</si>
  <si>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</si>
  <si>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</si>
  <si>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</si>
  <si>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</si>
  <si>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</si>
  <si>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</si>
  <si>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</si>
  <si>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</si>
  <si>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</si>
  <si>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</si>
  <si>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</si>
  <si>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</si>
  <si>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</si>
  <si>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</si>
  <si>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</si>
  <si>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</si>
  <si>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</si>
  <si>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</si>
  <si>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</si>
  <si>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</si>
  <si>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</si>
  <si>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</si>
  <si>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</si>
  <si>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</si>
  <si>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</si>
  <si>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</si>
  <si>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</si>
  <si>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</si>
  <si>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</si>
  <si>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</si>
  <si>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</si>
  <si>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</si>
  <si>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</si>
  <si>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</si>
  <si>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</si>
  <si>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</si>
  <si>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</si>
  <si>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</si>
  <si>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</si>
  <si>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</si>
  <si>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</si>
  <si>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</si>
  <si>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</si>
  <si>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</si>
  <si>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</si>
  <si>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</si>
  <si>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</si>
  <si>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</si>
  <si>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</si>
  <si>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</si>
  <si>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</si>
  <si>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</si>
  <si>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</si>
  <si>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</si>
  <si>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</si>
  <si>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</si>
  <si>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</si>
  <si>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</si>
  <si>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</si>
  <si>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</si>
  <si>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</si>
  <si>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</si>
  <si>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</si>
  <si>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</si>
  <si>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</si>
  <si>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</si>
  <si>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</si>
  <si>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</si>
  <si>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</si>
  <si>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</si>
  <si>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</si>
  <si>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</si>
  <si>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</si>
  <si>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</si>
  <si>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</si>
  <si>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</si>
  <si>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</si>
  <si>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</si>
  <si>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</si>
  <si>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</si>
  <si>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</si>
  <si>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</si>
  <si>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</si>
  <si>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</si>
  <si>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</si>
  <si>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</si>
  <si>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</si>
  <si>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</si>
  <si>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</si>
  <si>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</si>
  <si>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</si>
  <si>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</si>
  <si>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</si>
  <si>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</si>
  <si>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</si>
  <si>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</si>
  <si>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</si>
  <si>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</si>
  <si>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</si>
  <si>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</si>
  <si>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</si>
  <si>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</si>
  <si>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</si>
  <si>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</si>
  <si>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</si>
  <si>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</si>
  <si>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</si>
  <si>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</si>
  <si>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</si>
  <si>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</si>
  <si>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</si>
  <si>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</si>
  <si>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</si>
  <si>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</si>
  <si>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</si>
  <si>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</si>
  <si>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</si>
  <si>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</si>
  <si>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</si>
  <si>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</si>
  <si>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</si>
  <si>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</si>
  <si>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</si>
  <si>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</si>
  <si>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</si>
  <si>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</si>
  <si>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</si>
  <si>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</si>
  <si>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</si>
  <si>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</si>
  <si>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</si>
  <si>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</si>
  <si>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</si>
  <si>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</si>
  <si>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</si>
  <si>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</si>
  <si>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</si>
  <si>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</si>
  <si>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</si>
  <si>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</si>
  <si>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</si>
  <si>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</si>
  <si>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</si>
  <si>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</si>
  <si>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</si>
  <si>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</si>
  <si>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</si>
  <si>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</si>
  <si>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</si>
  <si>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</si>
  <si>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</si>
  <si>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</si>
  <si>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</si>
  <si>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</si>
  <si>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</si>
  <si>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</si>
  <si>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</si>
  <si>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</si>
  <si>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</si>
  <si>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</si>
  <si>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</si>
  <si>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</si>
  <si>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</si>
  <si>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</si>
  <si>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</si>
  <si>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</si>
  <si>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</si>
  <si>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</si>
  <si>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</si>
  <si>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</si>
  <si>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</si>
  <si>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</si>
  <si>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</si>
  <si>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</si>
  <si>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</si>
  <si>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</si>
  <si>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</si>
  <si>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</si>
  <si>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</si>
  <si>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</si>
  <si>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</si>
  <si>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</si>
  <si>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</si>
  <si>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</si>
  <si>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</si>
  <si>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</si>
  <si>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</si>
  <si>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</si>
  <si>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</si>
  <si>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</si>
  <si>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</si>
  <si>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</si>
  <si>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</si>
  <si>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</si>
  <si>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</si>
  <si>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</si>
  <si>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</si>
  <si>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</si>
  <si>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</si>
  <si>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</si>
  <si>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</si>
  <si>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</si>
  <si>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</si>
  <si>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</si>
  <si>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</si>
  <si>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</si>
  <si>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</si>
  <si>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</si>
  <si>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</si>
  <si>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</si>
  <si>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</si>
  <si>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</si>
  <si>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</si>
  <si>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</si>
  <si>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</si>
  <si>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</si>
  <si>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</si>
  <si>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</si>
  <si>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</si>
  <si>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</si>
  <si>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</si>
  <si>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</si>
  <si>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</si>
  <si>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</si>
  <si>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</si>
  <si>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</si>
  <si>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</si>
  <si>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</si>
  <si>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</si>
  <si>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</si>
  <si>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</si>
  <si>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</si>
  <si>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</si>
  <si>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</si>
  <si>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</si>
  <si>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</si>
  <si>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</si>
  <si>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</si>
  <si>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</si>
  <si>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</si>
  <si>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</si>
  <si>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</si>
  <si>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</si>
  <si>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</si>
  <si>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</si>
  <si>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</si>
  <si>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</si>
  <si>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</si>
  <si>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</si>
  <si>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</si>
  <si>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</si>
  <si>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</si>
  <si>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</si>
  <si>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</si>
  <si>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</si>
  <si>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</si>
  <si>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</si>
  <si>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</si>
  <si>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</si>
  <si>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</si>
  <si>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</si>
  <si>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</si>
  <si>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</si>
  <si>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</si>
  <si>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</si>
  <si>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</si>
  <si>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</si>
  <si>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</si>
  <si>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</si>
  <si>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</si>
  <si>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</si>
  <si>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</si>
  <si>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</si>
  <si>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</si>
  <si>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</si>
  <si>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</si>
  <si>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</si>
  <si>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</si>
  <si>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</si>
  <si>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</si>
  <si>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</si>
  <si>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</si>
  <si>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</si>
  <si>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</si>
  <si>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</si>
  <si>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</si>
  <si>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</si>
  <si>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</si>
  <si>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</si>
  <si>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</si>
  <si>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</si>
  <si>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</si>
  <si>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</si>
  <si>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</si>
  <si>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</si>
  <si>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</si>
  <si>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</si>
  <si>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</si>
  <si>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</si>
  <si>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</si>
  <si>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</si>
  <si>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</si>
  <si>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</si>
  <si>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</si>
  <si>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</si>
  <si>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</si>
  <si>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</si>
  <si>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</si>
  <si>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</si>
  <si>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</si>
  <si>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</si>
  <si>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</si>
  <si>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</si>
  <si>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</si>
  <si>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</si>
  <si>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</si>
  <si>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</si>
  <si>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</si>
  <si>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</si>
  <si>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</si>
  <si>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</si>
  <si>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</si>
  <si>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</si>
  <si>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</si>
  <si>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</si>
  <si>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</si>
  <si>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</si>
  <si>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</si>
  <si>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</si>
  <si>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</si>
  <si>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</si>
  <si>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</si>
  <si>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</si>
  <si>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</si>
  <si>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</si>
  <si>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</si>
  <si>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</si>
  <si>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</si>
  <si>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</si>
  <si>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</si>
  <si>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</si>
  <si>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</si>
  <si>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</si>
  <si>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</si>
  <si>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</si>
  <si>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</si>
  <si>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</si>
  <si>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</si>
  <si>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</si>
  <si>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</si>
  <si>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</si>
  <si>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</si>
  <si>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</si>
  <si>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</si>
  <si>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</si>
  <si>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</si>
  <si>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</si>
  <si>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</si>
  <si>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</si>
  <si>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</si>
  <si>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</si>
  <si>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</si>
  <si>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</si>
  <si>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</si>
  <si>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</si>
  <si>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</si>
  <si>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</si>
  <si>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</si>
  <si>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</si>
  <si>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</si>
  <si>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</si>
  <si>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</si>
  <si>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</si>
  <si>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</si>
  <si>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</si>
  <si>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</si>
  <si>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</si>
  <si>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</si>
  <si>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</si>
  <si>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</si>
  <si>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</si>
  <si>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</si>
  <si>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</si>
  <si>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</si>
  <si>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</si>
  <si>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</si>
  <si>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</si>
  <si>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</si>
  <si>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</si>
  <si>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</si>
  <si>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</si>
  <si>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</si>
  <si>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</si>
  <si>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</si>
  <si>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</si>
  <si>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</si>
  <si>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</si>
  <si>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</si>
  <si>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</si>
  <si>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</si>
  <si>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</si>
  <si>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</si>
  <si>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</si>
  <si>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</si>
  <si>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</si>
  <si>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</si>
  <si>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</si>
  <si>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</si>
  <si>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</si>
  <si>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</si>
  <si>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</si>
  <si>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</si>
  <si>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</si>
  <si>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</si>
  <si>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</si>
  <si>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</si>
  <si>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</si>
  <si>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</si>
  <si>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</si>
  <si>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</si>
  <si>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</si>
  <si>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</si>
  <si>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</si>
  <si>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</si>
  <si>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</si>
  <si>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</si>
  <si>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</si>
  <si>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</si>
  <si>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</si>
  <si>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</si>
  <si>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</si>
  <si>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</si>
  <si>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</si>
  <si>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</si>
  <si>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</si>
  <si>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</si>
  <si>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</si>
  <si>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</si>
  <si>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</si>
  <si>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</si>
  <si>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</si>
  <si>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</si>
  <si>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</si>
  <si>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</si>
  <si>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</si>
  <si>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</si>
  <si>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</si>
  <si>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</si>
  <si>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</si>
  <si>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</si>
  <si>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</si>
  <si>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</si>
  <si>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</si>
  <si>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</si>
  <si>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</si>
  <si>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</si>
  <si>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</si>
  <si>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</si>
  <si>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</si>
  <si>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</si>
  <si>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</si>
  <si>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</si>
  <si>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</si>
  <si>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</si>
  <si>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</si>
  <si>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</si>
  <si>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</si>
  <si>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</si>
  <si>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</si>
  <si>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</si>
  <si>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</si>
  <si>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</si>
  <si>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</si>
  <si>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</si>
  <si>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</si>
  <si>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</si>
  <si>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</si>
  <si>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</si>
  <si>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</si>
  <si>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</si>
  <si>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</si>
  <si>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</si>
  <si>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</si>
  <si>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</si>
  <si>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</si>
  <si>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</si>
  <si>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</si>
  <si>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</si>
  <si>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</si>
  <si>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</si>
  <si>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</si>
  <si>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</si>
  <si>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</si>
  <si>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</si>
  <si>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</si>
  <si>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</si>
  <si>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</si>
  <si>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</si>
  <si>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</si>
  <si>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</si>
  <si>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</si>
  <si>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</si>
  <si>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</si>
  <si>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</si>
  <si>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</si>
  <si>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</si>
  <si>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</si>
  <si>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</si>
  <si>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</si>
  <si>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</si>
  <si>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</si>
  <si>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</si>
  <si>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</si>
  <si>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</si>
  <si>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</si>
  <si>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</si>
  <si>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</si>
  <si>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</si>
  <si>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</si>
  <si>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</si>
  <si>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</si>
  <si>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</si>
  <si>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</si>
  <si>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</si>
  <si>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</si>
  <si>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</si>
  <si>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</si>
  <si>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</si>
  <si>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</si>
  <si>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</si>
  <si>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</si>
  <si>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</si>
  <si>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</si>
  <si>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</si>
  <si>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</si>
  <si>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</si>
  <si>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</si>
  <si>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</si>
  <si>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</si>
  <si>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</si>
  <si>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</si>
  <si>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</si>
  <si>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</si>
  <si>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</si>
  <si>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</si>
  <si>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</si>
  <si>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</si>
  <si>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</si>
  <si>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</si>
  <si>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</si>
  <si>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</si>
  <si>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</si>
  <si>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</si>
  <si>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</si>
  <si>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</si>
  <si>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</si>
  <si>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</si>
  <si>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</si>
  <si>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</si>
  <si>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</si>
  <si>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</si>
  <si>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</si>
  <si>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</si>
  <si>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</si>
  <si>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</si>
  <si>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</si>
  <si>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</si>
  <si>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</si>
  <si>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</si>
  <si>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</si>
  <si>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</si>
  <si>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</si>
  <si>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</si>
  <si>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</si>
  <si>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</si>
  <si>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</si>
  <si>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</si>
  <si>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</si>
  <si>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</si>
  <si>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</si>
  <si>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</si>
  <si>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</si>
  <si>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</si>
  <si>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</si>
  <si>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</si>
  <si>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</si>
  <si>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</si>
  <si>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</si>
  <si>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</si>
  <si>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</si>
  <si>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</si>
  <si>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</si>
  <si>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</si>
  <si>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</si>
  <si>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</si>
  <si>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</si>
  <si>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</si>
  <si>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</si>
  <si>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</si>
  <si>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</si>
  <si>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</si>
  <si>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</si>
  <si>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</si>
  <si>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</si>
  <si>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</si>
  <si>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</si>
  <si>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</si>
  <si>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</si>
  <si>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</si>
  <si>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</si>
  <si>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</si>
  <si>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</si>
  <si>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</si>
  <si>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</si>
  <si>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</si>
  <si>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</si>
  <si>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</si>
  <si>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</si>
  <si>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</si>
  <si>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</si>
  <si>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</si>
  <si>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</si>
  <si>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</si>
  <si>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</si>
  <si>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</si>
  <si>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</si>
  <si>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</si>
  <si>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</si>
  <si>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</si>
  <si>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</si>
  <si>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</si>
  <si>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</si>
  <si>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</si>
  <si>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</si>
  <si>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</si>
  <si>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</si>
  <si>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</si>
  <si>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</si>
  <si>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</si>
  <si>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</si>
  <si>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</si>
  <si>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</si>
  <si>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</si>
  <si>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</si>
  <si>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</si>
  <si>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</si>
  <si>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</si>
  <si>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</si>
  <si>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</si>
  <si>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</si>
  <si>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</si>
  <si>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</si>
  <si>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</si>
  <si>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</si>
  <si>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</si>
  <si>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</si>
  <si>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</si>
  <si>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</si>
  <si>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</si>
  <si>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</si>
  <si>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</si>
  <si>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</si>
  <si>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</si>
  <si>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</si>
  <si>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</si>
  <si>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</si>
  <si>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</si>
  <si>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</si>
  <si>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</si>
  <si>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</si>
  <si>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</si>
  <si>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</si>
  <si>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</si>
  <si>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</si>
  <si>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</si>
  <si>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</si>
  <si>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</si>
  <si>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</si>
  <si>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</si>
  <si>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</si>
  <si>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</si>
  <si>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</si>
  <si>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</si>
  <si>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</si>
  <si>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</si>
  <si>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</si>
  <si>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</si>
  <si>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</si>
  <si>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</si>
  <si>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</si>
  <si>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</si>
  <si>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</si>
  <si>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</si>
  <si>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</si>
  <si>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</si>
  <si>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</si>
  <si>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</si>
  <si>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</si>
  <si>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</si>
  <si>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</si>
  <si>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</si>
  <si>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</si>
  <si>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</si>
  <si>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</si>
  <si>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</si>
  <si>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</si>
  <si>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</si>
  <si>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</si>
  <si>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</si>
  <si>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</si>
  <si>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</si>
  <si>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</si>
  <si>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</si>
  <si>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</si>
  <si>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</si>
  <si>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</si>
  <si>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</si>
  <si>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</si>
  <si>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</si>
  <si>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</si>
  <si>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</si>
  <si>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</si>
  <si>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</si>
  <si>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</si>
  <si>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</si>
  <si>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</si>
  <si>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</si>
  <si>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</si>
  <si>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</si>
  <si>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</si>
  <si>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</si>
  <si>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</si>
  <si>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</si>
  <si>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</si>
  <si>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</si>
  <si>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</si>
  <si>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</si>
  <si>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</si>
  <si>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</si>
  <si>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</si>
  <si>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</si>
  <si>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</si>
  <si>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</si>
  <si>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</si>
  <si>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</si>
  <si>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</si>
  <si>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</si>
  <si>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</si>
  <si>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</si>
  <si>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</si>
  <si>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</si>
  <si>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</si>
  <si>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</si>
  <si>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</si>
  <si>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</si>
  <si>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</si>
  <si>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</si>
  <si>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</si>
  <si>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</si>
  <si>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</si>
  <si>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</si>
  <si>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</si>
  <si>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</si>
  <si>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</si>
  <si>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</si>
  <si>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</si>
  <si>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</si>
  <si>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</si>
  <si>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</si>
  <si>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</si>
  <si>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</si>
  <si>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</si>
  <si>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</si>
  <si>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</si>
  <si>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</si>
  <si>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</si>
  <si>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</si>
  <si>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</si>
  <si>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</si>
  <si>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</si>
  <si>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</si>
  <si>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</si>
  <si>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</si>
  <si>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</si>
  <si>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</si>
  <si>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</si>
  <si>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</si>
  <si>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</si>
  <si>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</si>
  <si>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</si>
  <si>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</si>
  <si>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</si>
  <si>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</si>
  <si>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</si>
  <si>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</si>
  <si>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</si>
  <si>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</si>
  <si>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</si>
  <si>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</si>
  <si>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</si>
  <si>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</si>
  <si>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</si>
  <si>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</si>
  <si>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</si>
  <si>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</si>
  <si>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</si>
  <si>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</si>
  <si>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</si>
  <si>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</si>
  <si>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</si>
  <si>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</si>
  <si>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</si>
  <si>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</si>
  <si>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</si>
  <si>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</si>
  <si>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</si>
  <si>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</si>
  <si>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</si>
  <si>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</si>
  <si>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</si>
  <si>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</si>
  <si>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</si>
  <si>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</si>
  <si>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</si>
  <si>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</si>
  <si>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</si>
  <si>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</si>
  <si>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</si>
  <si>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</si>
  <si>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</si>
  <si>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</si>
  <si>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</si>
  <si>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</si>
  <si>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</si>
  <si>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</si>
  <si>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</si>
  <si>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</si>
  <si>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</si>
  <si>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</si>
  <si>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</si>
  <si>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</si>
  <si>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</si>
  <si>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</si>
  <si>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</si>
  <si>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</si>
  <si>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</si>
  <si>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</si>
  <si>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</si>
  <si>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</si>
  <si>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</si>
  <si>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</si>
  <si>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</si>
  <si>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</si>
  <si>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</si>
  <si>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</si>
  <si>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</si>
  <si>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</si>
  <si>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</si>
  <si>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</si>
  <si>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</si>
  <si>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</si>
  <si>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</si>
  <si>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</si>
  <si>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</si>
  <si>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</si>
  <si>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</si>
  <si>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</si>
  <si>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</si>
  <si>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</si>
  <si>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</si>
  <si>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</si>
  <si>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</si>
  <si>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</si>
  <si>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</si>
  <si>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</si>
  <si>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</si>
  <si>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</si>
  <si>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</si>
  <si>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</si>
  <si>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</si>
  <si>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</si>
  <si>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</si>
  <si>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</si>
  <si>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</si>
  <si>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</si>
  <si>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</si>
  <si>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</si>
  <si>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</si>
  <si>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</si>
  <si>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</si>
  <si>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</si>
  <si>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</si>
  <si>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</si>
  <si>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</si>
  <si>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</si>
  <si>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</si>
  <si>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</si>
  <si>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</si>
  <si>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</si>
  <si>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</si>
  <si>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</si>
  <si>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</si>
  <si>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</si>
  <si>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</si>
  <si>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</si>
  <si>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</si>
  <si>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</si>
  <si>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</si>
  <si>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</si>
  <si>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</si>
  <si>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</si>
  <si>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</si>
  <si>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</si>
  <si>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</si>
  <si>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</si>
  <si>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</si>
  <si>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</si>
  <si>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</si>
  <si>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</si>
  <si>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</si>
  <si>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</si>
  <si>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</si>
  <si>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</si>
  <si>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</si>
  <si>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</si>
  <si>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</si>
  <si>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</si>
  <si>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</si>
  <si>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</si>
  <si>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</si>
  <si>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</si>
  <si>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</si>
  <si>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</si>
  <si>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</si>
  <si>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</si>
  <si>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</si>
  <si>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</si>
  <si>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</si>
  <si>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</si>
  <si>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</si>
  <si>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</si>
  <si>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</si>
  <si>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</si>
  <si>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</si>
  <si>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</si>
  <si>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</si>
  <si>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</si>
  <si>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</si>
  <si>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</si>
  <si>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</si>
  <si>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</si>
  <si>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</si>
  <si>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</si>
  <si>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</si>
  <si>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</si>
  <si>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</si>
  <si>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</si>
  <si>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</si>
  <si>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</si>
  <si>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</si>
  <si>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</si>
  <si>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</si>
  <si>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</si>
  <si>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</si>
  <si>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</si>
  <si>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</si>
  <si>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</si>
  <si>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</si>
  <si>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</si>
  <si>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</si>
  <si>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</si>
  <si>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</si>
  <si>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</si>
  <si>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</si>
  <si>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</si>
  <si>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</si>
  <si>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</si>
  <si>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</si>
  <si>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</si>
  <si>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</si>
  <si>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</si>
  <si>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</si>
  <si>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</si>
  <si>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</si>
  <si>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</si>
  <si>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</si>
  <si>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</si>
  <si>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</si>
  <si>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</si>
  <si>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</si>
  <si>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</si>
  <si>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</si>
  <si>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</si>
  <si>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</si>
  <si>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</si>
  <si>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</si>
  <si>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</si>
  <si>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</si>
  <si>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</si>
  <si>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</si>
  <si>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</si>
  <si>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</si>
  <si>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</si>
  <si>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</si>
  <si>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</si>
  <si>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</si>
  <si>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</si>
  <si>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</si>
  <si>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</si>
  <si>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</si>
  <si>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</si>
  <si>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</si>
  <si>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</si>
  <si>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</si>
  <si>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</si>
  <si>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</si>
  <si>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</si>
  <si>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</si>
  <si>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</si>
  <si>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</si>
  <si>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</si>
  <si>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</si>
  <si>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</si>
  <si>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</si>
  <si>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</si>
  <si>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</si>
  <si>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</si>
  <si>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</si>
  <si>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</si>
  <si>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</si>
  <si>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</si>
  <si>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</si>
  <si>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</si>
  <si>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</si>
  <si>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</si>
  <si>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</si>
  <si>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</si>
  <si>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</si>
  <si>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</si>
  <si>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</si>
  <si>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</si>
  <si>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</si>
  <si>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</si>
  <si>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</si>
  <si>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</si>
  <si>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</si>
  <si>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</si>
  <si>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</si>
  <si>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</si>
  <si>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</si>
  <si>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</si>
  <si>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</si>
  <si>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</si>
  <si>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</si>
  <si>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</si>
  <si>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</si>
  <si>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</si>
  <si>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</si>
  <si>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</si>
  <si>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</si>
  <si>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</si>
  <si>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</si>
  <si>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</si>
  <si>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</si>
  <si>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</si>
  <si>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</si>
  <si>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</si>
  <si>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</si>
  <si>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</si>
  <si>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</si>
  <si>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</si>
  <si>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</si>
  <si>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</si>
  <si>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</si>
  <si>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</si>
  <si>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</si>
  <si>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</si>
  <si>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</si>
  <si>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</si>
  <si>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</si>
  <si>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</si>
  <si>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</si>
  <si>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</si>
  <si>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</si>
  <si>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</si>
  <si>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</si>
  <si>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</si>
  <si>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</si>
  <si>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</si>
  <si>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</si>
  <si>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</si>
  <si>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</si>
  <si>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</si>
  <si>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</si>
  <si>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</si>
  <si>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</si>
  <si>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</si>
  <si>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</si>
  <si>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</si>
  <si>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</si>
  <si>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</si>
  <si>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</si>
  <si>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</si>
  <si>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</si>
  <si>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</si>
  <si>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</si>
  <si>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</si>
  <si>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</si>
  <si>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</si>
  <si>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</si>
  <si>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</si>
  <si>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</si>
  <si>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</si>
  <si>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</si>
  <si>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</si>
  <si>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</si>
  <si>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</si>
  <si>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</si>
  <si>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</si>
  <si>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</si>
  <si>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</si>
  <si>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</si>
  <si>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</si>
  <si>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</si>
  <si>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</si>
  <si>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</si>
  <si>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</si>
  <si>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</si>
  <si>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</si>
  <si>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</si>
  <si>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</si>
  <si>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</si>
  <si>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</si>
  <si>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</si>
  <si>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</si>
  <si>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</si>
  <si>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</si>
  <si>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</si>
  <si>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</si>
  <si>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</si>
  <si>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</si>
  <si>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</si>
  <si>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</si>
  <si>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</si>
  <si>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</si>
  <si>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</si>
  <si>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</si>
  <si>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</si>
  <si>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</si>
  <si>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</si>
  <si>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</si>
  <si>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</si>
  <si>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</si>
  <si>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</si>
  <si>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</si>
  <si>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</si>
  <si>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</si>
  <si>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</si>
  <si>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</si>
  <si>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</si>
  <si>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</si>
  <si>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</si>
  <si>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</si>
  <si>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</si>
  <si>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</si>
  <si>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</si>
  <si>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</si>
  <si>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</si>
  <si>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</si>
  <si>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</si>
  <si>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</si>
  <si>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</si>
  <si>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</si>
  <si>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</si>
  <si>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</si>
  <si>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</si>
  <si>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</si>
  <si>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</si>
  <si>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</si>
  <si>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</si>
  <si>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</si>
  <si>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</si>
  <si>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</si>
  <si>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</si>
  <si>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</si>
  <si>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</si>
  <si>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</si>
  <si>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</si>
  <si>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</si>
  <si>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</si>
  <si>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</si>
  <si>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</si>
  <si>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</si>
  <si>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</si>
  <si>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</si>
  <si>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</si>
  <si>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</si>
  <si>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</si>
  <si>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</si>
  <si>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</si>
  <si>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</si>
  <si>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</si>
  <si>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</si>
  <si>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</si>
  <si>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</si>
  <si>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</si>
  <si>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</si>
  <si>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</si>
  <si>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</si>
  <si>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</si>
  <si>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</si>
  <si>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</si>
  <si>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</si>
  <si>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</si>
  <si>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</si>
  <si>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</si>
  <si>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</si>
  <si>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</si>
  <si>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</si>
  <si>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</si>
  <si>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</si>
  <si>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</si>
  <si>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</si>
  <si>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</si>
  <si>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</si>
  <si>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</si>
  <si>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</si>
  <si>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</si>
  <si>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</si>
  <si>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</si>
  <si>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</si>
  <si>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</si>
  <si>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</si>
  <si>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</si>
  <si>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</si>
  <si>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</si>
  <si>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</si>
  <si>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</si>
  <si>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</si>
  <si>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</si>
  <si>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</si>
  <si>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</si>
  <si>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</si>
  <si>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</si>
  <si>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</si>
  <si>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</si>
  <si>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</si>
  <si>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</si>
  <si>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</si>
  <si>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</si>
  <si>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</si>
  <si>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</si>
  <si>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</si>
  <si>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</si>
  <si>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</si>
  <si>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</si>
  <si>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</si>
  <si>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</si>
  <si>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</si>
  <si>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</si>
  <si>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</si>
  <si>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</si>
  <si>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</si>
  <si>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</si>
  <si>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</si>
  <si>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</si>
  <si>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</si>
  <si>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</si>
  <si>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</si>
  <si>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</si>
  <si>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</si>
  <si>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</si>
  <si>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</si>
  <si>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</si>
  <si>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</si>
  <si>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</si>
  <si>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</si>
  <si>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</si>
  <si>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</si>
  <si>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</si>
  <si>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</si>
  <si>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</si>
  <si>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</si>
  <si>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</si>
  <si>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</si>
  <si>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</si>
  <si>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</si>
  <si>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</si>
  <si>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</si>
  <si>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</si>
  <si>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</si>
  <si>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</si>
  <si>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</si>
  <si>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</si>
  <si>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</si>
  <si>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</si>
  <si>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</si>
  <si>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</si>
  <si>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</si>
  <si>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</si>
  <si>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</si>
  <si>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</si>
  <si>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</si>
  <si>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</si>
  <si>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</si>
  <si>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</si>
  <si>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</si>
  <si>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</si>
  <si>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</si>
  <si>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</si>
  <si>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</si>
  <si>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</si>
  <si>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</si>
  <si>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</si>
  <si>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</si>
  <si>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</si>
  <si>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</si>
  <si>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</si>
  <si>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</si>
  <si>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</si>
  <si>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</si>
  <si>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</si>
  <si>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</si>
  <si>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</si>
  <si>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</si>
  <si>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</si>
  <si>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</si>
  <si>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</si>
  <si>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</si>
  <si>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</si>
  <si>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</si>
  <si>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</si>
  <si>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</si>
  <si>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</si>
  <si>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</si>
  <si>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</si>
  <si>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</si>
  <si>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</si>
  <si>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</si>
  <si>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</si>
  <si>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</si>
  <si>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</si>
  <si>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</si>
  <si>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</si>
  <si>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</si>
  <si>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</si>
  <si>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</si>
  <si>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</si>
  <si>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</si>
  <si>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</si>
  <si>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</si>
  <si>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</si>
  <si>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</si>
  <si>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</si>
  <si>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</si>
  <si>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</si>
  <si>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</si>
  <si>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</si>
  <si>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</si>
  <si>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</si>
  <si>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</si>
  <si>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</si>
  <si>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</si>
  <si>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</si>
  <si>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</si>
  <si>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</si>
  <si>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</si>
  <si>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</si>
  <si>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</si>
  <si>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</si>
  <si>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</si>
  <si>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</si>
  <si>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</si>
  <si>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</si>
  <si>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</si>
  <si>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</si>
  <si>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</si>
  <si>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</si>
  <si>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</si>
  <si>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</si>
  <si>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</si>
  <si>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</si>
  <si>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</si>
  <si>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</si>
  <si>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</si>
  <si>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</si>
  <si>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</si>
  <si>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</si>
  <si>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</si>
  <si>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</si>
  <si>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</si>
  <si>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</si>
  <si>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</si>
  <si>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</si>
  <si>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</si>
  <si>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</si>
  <si>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</si>
  <si>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</si>
  <si>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</si>
  <si>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</si>
  <si>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</si>
  <si>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</si>
  <si>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</si>
  <si>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</si>
  <si>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</si>
  <si>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</si>
  <si>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</si>
  <si>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</si>
  <si>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</si>
  <si>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</si>
  <si>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</si>
  <si>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</si>
  <si>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</si>
  <si>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</si>
  <si>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</si>
  <si>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</si>
  <si>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</si>
  <si>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</si>
  <si>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</si>
  <si>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</si>
  <si>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</si>
  <si>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</si>
  <si>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</si>
  <si>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</si>
  <si>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</si>
  <si>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</si>
  <si>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</si>
  <si>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</si>
  <si>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</si>
  <si>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</si>
  <si>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</si>
  <si>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</si>
  <si>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</si>
  <si>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</si>
  <si>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</si>
  <si>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</si>
  <si>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</si>
  <si>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</si>
  <si>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</si>
  <si>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</si>
  <si>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</si>
  <si>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</si>
  <si>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</si>
  <si>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</si>
  <si>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</si>
  <si>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</si>
  <si>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</si>
  <si>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</si>
  <si>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</si>
  <si>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</si>
  <si>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</si>
  <si>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</si>
  <si>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</si>
  <si>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</si>
  <si>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</si>
  <si>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</si>
  <si>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</si>
  <si>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</si>
  <si>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</si>
  <si>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</si>
  <si>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</si>
  <si>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</si>
  <si>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</si>
  <si>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</si>
  <si>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</si>
  <si>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</si>
  <si>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</si>
  <si>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</si>
  <si>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</si>
  <si>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</si>
  <si>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</si>
  <si>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</si>
  <si>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</si>
  <si>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</si>
  <si>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</si>
  <si>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</si>
  <si>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</si>
  <si>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</si>
  <si>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</si>
  <si>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</si>
  <si>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</si>
  <si>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</si>
  <si>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</si>
  <si>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</si>
  <si>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</si>
  <si>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</si>
  <si>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</si>
  <si>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</si>
  <si>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</si>
  <si>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</si>
  <si>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</si>
  <si>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</si>
  <si>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</si>
  <si>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</si>
  <si>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</si>
  <si>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</si>
  <si>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</si>
  <si>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</si>
  <si>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</si>
  <si>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</si>
  <si>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</si>
  <si>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</si>
  <si>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</si>
  <si>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</si>
  <si>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</si>
  <si>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</si>
  <si>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</si>
  <si>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</si>
  <si>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</si>
  <si>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</si>
  <si>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</si>
  <si>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</si>
  <si>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</si>
  <si>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</si>
  <si>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</si>
  <si>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</si>
  <si>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</si>
  <si>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</si>
  <si>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</si>
  <si>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</si>
  <si>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</si>
  <si>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</si>
  <si>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</si>
  <si>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</si>
  <si>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</si>
  <si>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</si>
  <si>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</si>
  <si>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</si>
  <si>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</si>
  <si>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</si>
  <si>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</si>
  <si>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</si>
  <si>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</si>
  <si>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</si>
  <si>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</si>
  <si>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</si>
  <si>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</si>
  <si>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</si>
  <si>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</si>
  <si>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</si>
  <si>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</si>
  <si>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</si>
  <si>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</si>
  <si>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</si>
  <si>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</si>
  <si>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</si>
  <si>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</si>
  <si>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</si>
  <si>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</si>
  <si>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</si>
  <si>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</si>
  <si>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</si>
  <si>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</si>
  <si>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</si>
  <si>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</si>
  <si>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</si>
  <si>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</si>
  <si>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</si>
  <si>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</si>
  <si>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</si>
  <si>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</si>
  <si>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</si>
  <si>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</si>
  <si>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</si>
  <si>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</si>
  <si>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</si>
  <si>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</si>
  <si>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</si>
  <si>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</si>
  <si>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</si>
  <si>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</si>
  <si>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</si>
  <si>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</si>
  <si>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</si>
  <si>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</si>
  <si>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</si>
  <si>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</si>
  <si>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</si>
  <si>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</si>
  <si>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</si>
  <si>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</si>
  <si>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</si>
  <si>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</si>
  <si>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</si>
  <si>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</si>
  <si>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</si>
  <si>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</si>
  <si>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</si>
  <si>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</si>
  <si>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</si>
  <si>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</si>
  <si>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</si>
  <si>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</si>
  <si>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</si>
  <si>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</si>
  <si>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</si>
  <si>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</si>
  <si>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</si>
  <si>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</si>
  <si>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</si>
  <si>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</si>
  <si>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</si>
  <si>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</si>
  <si>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</si>
  <si>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</si>
  <si>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</si>
  <si>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</si>
  <si>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</si>
  <si>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</si>
  <si>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</si>
  <si>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</si>
  <si>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</si>
  <si>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</si>
  <si>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</si>
  <si>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</si>
  <si>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</si>
  <si>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</si>
  <si>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</si>
  <si>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</si>
  <si>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</si>
  <si>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</si>
  <si>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</si>
  <si>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</si>
  <si>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</si>
  <si>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</si>
  <si>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</si>
  <si>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</si>
  <si>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</si>
  <si>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</si>
  <si>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</si>
  <si>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</si>
  <si>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</si>
  <si>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</si>
  <si>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</si>
  <si>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</si>
  <si>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</si>
  <si>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</si>
  <si>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</si>
  <si>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</si>
  <si>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</si>
  <si>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</si>
  <si>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</si>
  <si>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</si>
  <si>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</si>
  <si>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</si>
  <si>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</si>
  <si>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</si>
  <si>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</si>
  <si>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</si>
  <si>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</si>
  <si>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</si>
  <si>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</si>
  <si>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</si>
  <si>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</si>
  <si>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</si>
  <si>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</si>
  <si>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</si>
  <si>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</si>
  <si>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</si>
  <si>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</si>
  <si>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</si>
  <si>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</si>
  <si>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</si>
  <si>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</si>
  <si>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</si>
  <si>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</si>
  <si>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</si>
  <si>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</si>
  <si>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</si>
  <si>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</si>
  <si>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</si>
  <si>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</si>
  <si>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</si>
  <si>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</si>
  <si>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</si>
  <si>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</si>
  <si>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</si>
  <si>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</si>
  <si>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</si>
  <si>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</si>
  <si>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</si>
  <si>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</si>
  <si>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</si>
  <si>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</si>
  <si>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</si>
  <si>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</si>
  <si>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</si>
  <si>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</si>
  <si>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</si>
  <si>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</si>
  <si>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</si>
  <si>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</si>
  <si>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</si>
  <si>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</si>
  <si>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</si>
  <si>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</si>
  <si>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</si>
  <si>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</si>
  <si>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</si>
  <si>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</si>
  <si>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</si>
  <si>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</si>
  <si>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</si>
  <si>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</si>
  <si>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</si>
  <si>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</si>
  <si>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</si>
  <si>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</si>
  <si>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</si>
  <si>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</si>
  <si>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</si>
  <si>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</si>
  <si>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</si>
  <si>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</si>
  <si>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</si>
  <si>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</si>
  <si>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</si>
  <si>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</si>
  <si>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</si>
  <si>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</si>
  <si>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</si>
  <si>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</si>
  <si>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</si>
  <si>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</si>
  <si>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</si>
  <si>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</si>
  <si>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</si>
  <si>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</si>
  <si>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</si>
  <si>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</si>
  <si>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</si>
  <si>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</si>
  <si>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</si>
  <si>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</si>
  <si>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</si>
  <si>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</si>
  <si>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</si>
  <si>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</si>
  <si>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</si>
  <si>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</si>
  <si>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</si>
  <si>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</si>
  <si>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</si>
  <si>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</si>
  <si>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</si>
  <si>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</si>
  <si>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</si>
  <si>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</si>
  <si>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</si>
  <si>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</si>
  <si>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</si>
  <si>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</si>
  <si>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</si>
  <si>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</si>
  <si>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</si>
  <si>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</si>
  <si>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</si>
  <si>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</si>
  <si>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</si>
  <si>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</si>
  <si>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</si>
  <si>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</si>
  <si>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</si>
  <si>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</si>
  <si>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</si>
  <si>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</si>
  <si>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</si>
  <si>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</si>
  <si>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</si>
  <si>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</si>
  <si>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</si>
  <si>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</si>
  <si>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</si>
  <si>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</si>
  <si>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</si>
  <si>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</si>
  <si>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</si>
  <si>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</si>
  <si>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</si>
  <si>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</si>
  <si>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</si>
  <si>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</si>
  <si>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</si>
  <si>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</si>
  <si>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</si>
  <si>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</si>
  <si>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</si>
  <si>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</si>
  <si>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</si>
  <si>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</si>
  <si>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</si>
  <si>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</si>
  <si>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</si>
  <si>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</si>
  <si>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</si>
  <si>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</si>
  <si>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</si>
  <si>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</si>
  <si>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</si>
  <si>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</si>
  <si>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</si>
  <si>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</si>
  <si>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</si>
  <si>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</si>
  <si>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</si>
  <si>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</si>
  <si>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</si>
  <si>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</si>
  <si>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</si>
  <si>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</si>
  <si>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</si>
  <si>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</si>
  <si>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</si>
  <si>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</si>
  <si>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</si>
  <si>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</si>
  <si>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</si>
  <si>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</si>
  <si>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</si>
  <si>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</si>
  <si>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</si>
  <si>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</si>
  <si>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</si>
  <si>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</si>
  <si>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</si>
  <si>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</si>
  <si>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</si>
  <si>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</si>
  <si>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</si>
  <si>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</si>
  <si>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</si>
  <si>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</si>
  <si>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</si>
  <si>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</si>
  <si>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</si>
  <si>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</si>
  <si>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</si>
  <si>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</si>
  <si>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</si>
  <si>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</si>
  <si>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</si>
  <si>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</si>
  <si>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</si>
  <si>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</si>
  <si>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</si>
  <si>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</si>
  <si>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</si>
  <si>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</si>
  <si>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</si>
  <si>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</si>
  <si>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</si>
  <si>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</si>
  <si>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</si>
  <si>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</si>
  <si>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</si>
  <si>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</si>
  <si>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</si>
  <si>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</si>
  <si>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</si>
  <si>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</si>
  <si>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</si>
  <si>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</si>
  <si>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</si>
  <si>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</si>
  <si>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</si>
  <si>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</si>
  <si>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</si>
  <si>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</si>
  <si>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</si>
  <si>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</si>
  <si>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</si>
  <si>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</si>
  <si>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</si>
  <si>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</si>
  <si>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</si>
  <si>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</si>
  <si>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</si>
  <si>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</si>
  <si>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</si>
  <si>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</si>
  <si>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</si>
  <si>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</si>
  <si>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</si>
  <si>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</si>
  <si>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</si>
  <si>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</si>
  <si>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</si>
  <si>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</si>
  <si>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</si>
  <si>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</si>
  <si>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</si>
  <si>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</si>
  <si>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</si>
  <si>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</si>
  <si>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</si>
  <si>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</si>
  <si>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</si>
  <si>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</si>
  <si>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</si>
  <si>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</si>
  <si>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</si>
  <si>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</si>
  <si>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</si>
  <si>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</si>
  <si>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</si>
  <si>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</si>
  <si>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</si>
  <si>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</si>
  <si>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</si>
  <si>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</si>
  <si>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</si>
  <si>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</si>
  <si>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</si>
  <si>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</si>
  <si>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</si>
  <si>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</si>
  <si>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</si>
  <si>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</si>
  <si>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</si>
  <si>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</si>
  <si>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</si>
  <si>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</si>
  <si>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</si>
  <si>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</si>
  <si>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</si>
  <si>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</si>
  <si>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</si>
  <si>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</si>
  <si>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</si>
  <si>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</si>
  <si>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</si>
  <si>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</si>
  <si>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</si>
  <si>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</si>
  <si>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</si>
  <si>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</si>
  <si>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</si>
  <si>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</si>
  <si>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</si>
  <si>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</si>
  <si>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</si>
  <si>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</si>
  <si>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</si>
  <si>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</si>
  <si>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</si>
  <si>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</si>
  <si>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</si>
  <si>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</si>
  <si>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</si>
  <si>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</si>
  <si>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</si>
  <si>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</si>
  <si>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</si>
  <si>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</si>
  <si>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</si>
  <si>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</si>
  <si>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</si>
  <si>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</si>
  <si>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</si>
  <si>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</si>
  <si>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</si>
  <si>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</si>
  <si>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</si>
  <si>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</si>
  <si>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</si>
  <si>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</si>
  <si>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</si>
  <si>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</si>
  <si>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</si>
  <si>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</si>
  <si>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</si>
  <si>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</si>
  <si>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</si>
  <si>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</si>
  <si>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</si>
  <si>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</si>
  <si>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</si>
  <si>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</si>
  <si>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</si>
  <si>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</si>
  <si>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</si>
  <si>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</si>
  <si>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</si>
  <si>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</si>
  <si>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</si>
  <si>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</si>
  <si>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</si>
  <si>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</si>
  <si>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</si>
  <si>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</si>
  <si>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</si>
  <si>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</si>
  <si>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</si>
  <si>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</si>
  <si>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</si>
  <si>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</si>
  <si>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</si>
  <si>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</si>
  <si>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</si>
  <si>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</si>
  <si>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</si>
  <si>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</si>
  <si>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</si>
  <si>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</si>
  <si>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</si>
  <si>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</si>
  <si>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</si>
  <si>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</si>
  <si>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</si>
  <si>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</si>
  <si>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</si>
  <si>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</si>
  <si>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</si>
  <si>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</si>
  <si>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</si>
  <si>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</si>
  <si>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</si>
  <si>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</si>
  <si>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</si>
  <si>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</si>
  <si>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</si>
  <si>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</si>
  <si>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</si>
  <si>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</si>
  <si>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</si>
  <si>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</si>
  <si>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</si>
  <si>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</si>
  <si>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</si>
  <si>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</si>
  <si>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</si>
  <si>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</si>
  <si>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</si>
  <si>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</si>
  <si>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</si>
  <si>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</si>
  <si>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</si>
  <si>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</si>
  <si>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</si>
  <si>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</si>
  <si>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</si>
  <si>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</si>
  <si>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</si>
  <si>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</si>
  <si>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</si>
  <si>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</si>
  <si>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</si>
  <si>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</si>
  <si>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</si>
  <si>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</si>
  <si>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</si>
  <si>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</si>
  <si>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</si>
  <si>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</si>
  <si>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</si>
  <si>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</si>
  <si>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</si>
  <si>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</si>
  <si>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</si>
  <si>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</si>
  <si>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</si>
  <si>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</si>
  <si>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</si>
  <si>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</si>
  <si>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</si>
  <si>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</si>
  <si>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</si>
  <si>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</si>
  <si>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</si>
  <si>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</si>
  <si>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</si>
  <si>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</si>
  <si>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</si>
  <si>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</si>
  <si>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</si>
  <si>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</si>
  <si>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</si>
  <si>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</si>
  <si>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</si>
  <si>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</si>
  <si>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</si>
  <si>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</si>
  <si>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</si>
  <si>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</si>
  <si>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</si>
  <si>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</si>
  <si>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</si>
  <si>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</si>
  <si>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</si>
  <si>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</si>
  <si>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</si>
  <si>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</si>
  <si>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</si>
  <si>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</si>
  <si>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</si>
  <si>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</si>
  <si>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</si>
  <si>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</si>
  <si>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</si>
  <si>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</si>
  <si>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</si>
  <si>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</si>
  <si>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</si>
  <si>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</si>
  <si>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</si>
  <si>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</si>
  <si>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</si>
  <si>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</si>
  <si>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</si>
  <si>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</si>
  <si>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</si>
  <si>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</si>
  <si>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</si>
  <si>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</si>
  <si>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</si>
  <si>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</si>
  <si>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</si>
  <si>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</si>
  <si>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</si>
  <si>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</si>
  <si>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</si>
  <si>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</si>
  <si>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</si>
  <si>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</si>
  <si>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</si>
  <si>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</si>
  <si>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</si>
  <si>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</si>
  <si>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</si>
  <si>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</si>
  <si>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</si>
  <si>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</si>
  <si>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</si>
  <si>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</si>
  <si>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</si>
  <si>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</si>
  <si>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</si>
  <si>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</si>
  <si>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</si>
  <si>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</si>
  <si>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</si>
  <si>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</si>
  <si>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</si>
  <si>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</si>
  <si>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</si>
  <si>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</si>
  <si>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</si>
  <si>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</si>
  <si>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</si>
  <si>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</si>
  <si>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</si>
  <si>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</si>
  <si>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</si>
  <si>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</si>
  <si>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</si>
  <si>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</si>
  <si>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</si>
  <si>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</si>
  <si>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</si>
  <si>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</si>
  <si>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</si>
  <si>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</si>
  <si>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</si>
  <si>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</si>
  <si>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</si>
  <si>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</si>
  <si>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</si>
  <si>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</si>
  <si>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</si>
  <si>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</si>
  <si>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</si>
  <si>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</si>
  <si>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</si>
  <si>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</si>
  <si>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</si>
  <si>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</si>
  <si>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</si>
  <si>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</si>
  <si>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</si>
  <si>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</si>
  <si>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</si>
  <si>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</si>
  <si>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</si>
  <si>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</si>
  <si>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</si>
  <si>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</si>
  <si>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</si>
  <si>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</si>
  <si>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</si>
  <si>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</si>
  <si>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</si>
  <si>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</si>
  <si>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</si>
  <si>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</si>
  <si>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</si>
  <si>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</si>
  <si>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</si>
  <si>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</si>
  <si>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</si>
  <si>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</si>
  <si>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</si>
  <si>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</si>
  <si>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</si>
  <si>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</si>
  <si>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</si>
  <si>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</si>
  <si>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</si>
  <si>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</si>
  <si>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</si>
  <si>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</si>
  <si>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</si>
  <si>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</si>
  <si>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</si>
  <si>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</si>
  <si>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</si>
  <si>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</si>
  <si>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</si>
  <si>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</si>
  <si>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</si>
  <si>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</si>
  <si>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</si>
  <si>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</si>
  <si>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</si>
  <si>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</si>
  <si>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</si>
  <si>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</si>
  <si>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</si>
  <si>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</si>
  <si>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</si>
  <si>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</si>
  <si>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</si>
  <si>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</si>
  <si>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</si>
  <si>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</si>
  <si>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</si>
  <si>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</si>
  <si>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</si>
  <si>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</si>
  <si>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</si>
  <si>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</si>
  <si>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</si>
  <si>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</si>
  <si>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</si>
  <si>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</si>
  <si>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</si>
  <si>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</si>
  <si>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</si>
  <si>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</si>
  <si>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</si>
  <si>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</si>
  <si>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</si>
  <si>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</si>
  <si>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</si>
  <si>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</si>
  <si>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</si>
  <si>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</si>
  <si>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</si>
  <si>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</si>
  <si>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</si>
  <si>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</si>
  <si>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</si>
  <si>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</si>
  <si>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</si>
  <si>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</si>
  <si>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</si>
  <si>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</si>
  <si>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</si>
  <si>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</si>
  <si>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</si>
  <si>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</si>
  <si>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</si>
  <si>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</si>
  <si>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</si>
  <si>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</si>
  <si>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</si>
  <si>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</si>
  <si>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</si>
  <si>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</si>
  <si>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</si>
  <si>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</si>
  <si>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</si>
  <si>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</si>
  <si>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</si>
  <si>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</si>
  <si>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</si>
  <si>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</si>
  <si>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</si>
  <si>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</si>
  <si>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</si>
  <si>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</si>
  <si>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</si>
  <si>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</si>
  <si>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</si>
  <si>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</si>
  <si>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</si>
  <si>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</si>
  <si>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</si>
  <si>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</si>
  <si>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</si>
  <si>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</si>
  <si>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</si>
  <si>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</si>
  <si>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</si>
  <si>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</si>
  <si>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</si>
  <si>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</si>
  <si>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</si>
  <si>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</si>
  <si>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</si>
  <si>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</si>
  <si>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</si>
  <si>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</si>
  <si>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</si>
  <si>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</si>
  <si>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</si>
  <si>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</si>
  <si>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</si>
  <si>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</si>
  <si>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</si>
  <si>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</si>
  <si>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</si>
  <si>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</si>
  <si>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</si>
  <si>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</si>
  <si>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</si>
  <si>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</si>
  <si>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</si>
  <si>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</si>
  <si>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</si>
  <si>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</si>
  <si>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</si>
  <si>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</si>
  <si>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</si>
  <si>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</si>
  <si>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</si>
  <si>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</si>
  <si>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</si>
  <si>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</si>
  <si>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</si>
  <si>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</si>
  <si>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</si>
  <si>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</si>
  <si>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</si>
  <si>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</si>
  <si>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</si>
  <si>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</si>
  <si>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</si>
  <si>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</si>
  <si>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</si>
  <si>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</si>
  <si>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</si>
  <si>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</si>
  <si>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</si>
  <si>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</si>
  <si>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</si>
  <si>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</si>
  <si>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</si>
  <si>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</si>
  <si>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</si>
  <si>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</si>
  <si>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</si>
  <si>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</si>
  <si>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</si>
  <si>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</si>
  <si>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</si>
  <si>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</si>
  <si>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</si>
  <si>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</si>
  <si>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</si>
  <si>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</si>
  <si>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</si>
  <si>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</si>
  <si>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</si>
  <si>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</si>
  <si>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</si>
  <si>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</si>
  <si>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</si>
  <si>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</si>
  <si>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</si>
  <si>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</si>
  <si>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</si>
  <si>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</si>
  <si>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</si>
  <si>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</si>
  <si>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</si>
  <si>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</si>
  <si>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</si>
  <si>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</si>
  <si>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</si>
  <si>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</si>
  <si>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</si>
  <si>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</si>
  <si>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</si>
  <si>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</si>
  <si>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</si>
  <si>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</si>
  <si>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</si>
  <si>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</si>
  <si>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</si>
  <si>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</si>
  <si>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</si>
  <si>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</si>
  <si>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</si>
  <si>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</si>
  <si>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</si>
  <si>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</si>
  <si>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</si>
  <si>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</si>
  <si>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</si>
  <si>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</si>
  <si>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</si>
  <si>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</si>
  <si>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</si>
  <si>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</si>
  <si>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</si>
  <si>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</si>
  <si>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</si>
  <si>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</si>
  <si>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</si>
  <si>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</si>
  <si>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</si>
  <si>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</si>
  <si>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</si>
  <si>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</si>
  <si>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</si>
  <si>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</si>
  <si>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</si>
  <si>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</si>
  <si>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</si>
  <si>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</si>
  <si>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</si>
  <si>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</si>
  <si>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</si>
  <si>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</si>
  <si>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</si>
  <si>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</si>
  <si>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</si>
  <si>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</si>
  <si>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</si>
  <si>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</si>
  <si>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</si>
  <si>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</si>
  <si>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</si>
  <si>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</si>
  <si>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</si>
  <si>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</si>
  <si>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</si>
  <si>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</si>
  <si>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</si>
  <si>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</si>
  <si>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</si>
  <si>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</si>
  <si>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</si>
  <si>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</si>
  <si>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</si>
  <si>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</si>
  <si>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</si>
  <si>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</si>
  <si>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</si>
  <si>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</si>
  <si>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</si>
  <si>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</si>
  <si>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</si>
  <si>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</si>
  <si>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</si>
  <si>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</si>
  <si>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</si>
  <si>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</si>
  <si>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</si>
  <si>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</si>
  <si>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</si>
  <si>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</si>
  <si>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</si>
  <si>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</si>
  <si>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</si>
  <si>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</si>
  <si>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</si>
  <si>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</si>
  <si>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</si>
  <si>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</si>
  <si>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</si>
  <si>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</si>
  <si>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</si>
  <si>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</si>
  <si>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</si>
  <si>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</si>
  <si>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</si>
  <si>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</si>
  <si>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</si>
  <si>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</si>
  <si>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</si>
  <si>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</si>
  <si>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</si>
  <si>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</si>
  <si>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</si>
  <si>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</si>
  <si>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</si>
  <si>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</si>
  <si>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</si>
  <si>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</si>
  <si>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</si>
  <si>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</si>
  <si>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</si>
  <si>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</si>
  <si>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</si>
  <si>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</si>
  <si>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</si>
  <si>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</si>
  <si>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</si>
  <si>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</si>
  <si>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</si>
  <si>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</si>
  <si>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</si>
  <si>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</si>
  <si>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</si>
  <si>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</si>
  <si>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</si>
  <si>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</si>
  <si>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</si>
  <si>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</si>
  <si>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</si>
  <si>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</si>
  <si>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</si>
  <si>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</si>
  <si>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</si>
  <si>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</si>
  <si>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</si>
  <si>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</si>
  <si>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</si>
  <si>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</si>
  <si>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</si>
  <si>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</si>
  <si>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</si>
  <si>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</si>
  <si>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</si>
  <si>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</si>
  <si>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</si>
  <si>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</si>
  <si>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</si>
  <si>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</si>
  <si>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</si>
  <si>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</si>
  <si>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</si>
  <si>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</si>
  <si>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</si>
  <si>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</si>
  <si>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</si>
  <si>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</si>
  <si>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</si>
  <si>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</si>
  <si>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</si>
  <si>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</si>
  <si>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</si>
  <si>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</si>
  <si>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</si>
  <si>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</si>
  <si>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</si>
  <si>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</si>
  <si>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</si>
  <si>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</si>
  <si>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</si>
  <si>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</si>
  <si>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</si>
  <si>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</si>
  <si>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</si>
  <si>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</si>
  <si>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</si>
  <si>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</si>
  <si>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</si>
  <si>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</si>
  <si>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</si>
  <si>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</si>
  <si>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</si>
  <si>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</si>
  <si>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</si>
  <si>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</si>
  <si>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</si>
  <si>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</si>
  <si>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</si>
  <si>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</si>
  <si>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</si>
  <si>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</si>
  <si>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</si>
  <si>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</si>
  <si>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</si>
  <si>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</si>
  <si>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</si>
  <si>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</si>
  <si>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</si>
  <si>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</si>
  <si>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</si>
  <si>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</si>
  <si>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</si>
  <si>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</si>
  <si>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</si>
  <si>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</si>
  <si>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</si>
  <si>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</si>
  <si>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</si>
  <si>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</si>
  <si>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</si>
  <si>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</si>
  <si>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</si>
  <si>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</si>
  <si>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</si>
  <si>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</si>
  <si>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</si>
  <si>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</si>
  <si>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</si>
  <si>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</si>
  <si>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</si>
  <si>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</si>
  <si>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</si>
  <si>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</si>
  <si>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</si>
  <si>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</si>
  <si>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</si>
  <si>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</si>
  <si>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</si>
  <si>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</si>
  <si>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</si>
  <si>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</si>
  <si>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</si>
  <si>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</si>
  <si>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</si>
  <si>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</si>
  <si>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</si>
  <si>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</si>
  <si>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</si>
  <si>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</si>
  <si>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</si>
  <si>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</si>
  <si>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</si>
  <si>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</si>
  <si>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</si>
  <si>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</si>
  <si>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</si>
  <si>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</si>
  <si>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</si>
  <si>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</si>
  <si>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</si>
  <si>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</si>
  <si>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</si>
  <si>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</si>
  <si>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</si>
  <si>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</si>
  <si>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</si>
  <si>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</si>
  <si>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</si>
  <si>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</si>
  <si>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</si>
  <si>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</si>
  <si>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</si>
  <si>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</si>
  <si>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</si>
  <si>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</si>
  <si>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</si>
  <si>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</si>
  <si>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</si>
  <si>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</si>
  <si>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</si>
  <si>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</si>
  <si>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</si>
  <si>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</si>
  <si>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</si>
  <si>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</si>
  <si>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</si>
  <si>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</si>
  <si>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</si>
  <si>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</si>
  <si>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</si>
  <si>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</si>
  <si>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</si>
  <si>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</si>
  <si>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</si>
  <si>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</si>
  <si>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</si>
  <si>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</si>
  <si>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</si>
  <si>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</si>
  <si>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</si>
  <si>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</si>
  <si>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</si>
  <si>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</si>
  <si>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</si>
  <si>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</si>
  <si>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</si>
  <si>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</si>
  <si>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</si>
  <si>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</si>
  <si>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</si>
  <si>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</si>
  <si>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</si>
  <si>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</si>
  <si>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</si>
  <si>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</si>
  <si>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</si>
  <si>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</si>
  <si>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</si>
  <si>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</si>
  <si>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</si>
  <si>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</si>
  <si>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</si>
  <si>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</si>
  <si>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</si>
  <si>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</si>
  <si>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</si>
  <si>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</si>
  <si>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</si>
  <si>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</si>
  <si>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</si>
  <si>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</si>
  <si>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</si>
  <si>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</si>
  <si>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</si>
  <si>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</si>
  <si>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</si>
  <si>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</si>
  <si>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</si>
  <si>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</si>
  <si>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</si>
  <si>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</si>
  <si>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</si>
  <si>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</si>
  <si>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</si>
  <si>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</si>
  <si>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</si>
  <si>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</si>
  <si>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</si>
  <si>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</si>
  <si>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</si>
  <si>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</si>
  <si>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</si>
  <si>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</si>
  <si>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</si>
  <si>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</si>
  <si>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</si>
  <si>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</si>
  <si>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</si>
  <si>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</si>
  <si>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</si>
  <si>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</si>
  <si>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</si>
  <si>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</si>
  <si>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</si>
  <si>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</si>
  <si>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</si>
  <si>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</si>
  <si>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</si>
  <si>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</si>
  <si>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</si>
  <si>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</si>
  <si>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</si>
  <si>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</si>
  <si>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</si>
  <si>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</si>
  <si>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</si>
  <si>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</si>
  <si>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</si>
  <si>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</si>
  <si>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</si>
  <si>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</si>
  <si>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</si>
  <si>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</si>
  <si>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</si>
  <si>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</si>
  <si>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</si>
  <si>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</si>
  <si>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</si>
  <si>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</si>
  <si>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</si>
  <si>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</si>
  <si>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</si>
  <si>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</si>
  <si>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</si>
  <si>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</si>
  <si>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</si>
  <si>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</si>
  <si>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</si>
  <si>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</si>
  <si>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</si>
  <si>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</si>
  <si>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</si>
  <si>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</si>
  <si>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</si>
  <si>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</si>
  <si>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</si>
  <si>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</si>
  <si>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</si>
  <si>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</si>
  <si>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</si>
  <si>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</si>
  <si>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</si>
  <si>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</si>
  <si>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</si>
  <si>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</si>
  <si>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</si>
  <si>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</si>
  <si>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</si>
  <si>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</si>
  <si>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</si>
  <si>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</si>
  <si>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</si>
  <si>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</si>
  <si>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</si>
  <si>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</si>
  <si>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</si>
  <si>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</si>
  <si>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</si>
  <si>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</si>
  <si>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</si>
  <si>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</si>
  <si>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</si>
  <si>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</si>
  <si>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</si>
  <si>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</si>
  <si>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</si>
  <si>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</si>
  <si>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</si>
  <si>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</si>
  <si>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</si>
  <si>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</si>
  <si>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</si>
  <si>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</si>
  <si>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</si>
  <si>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</si>
  <si>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</si>
  <si>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</si>
  <si>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</si>
  <si>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</si>
  <si>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</si>
  <si>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</si>
  <si>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</si>
  <si>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</si>
  <si>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</si>
  <si>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</si>
  <si>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</si>
  <si>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</si>
  <si>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</si>
  <si>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</si>
  <si>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</si>
  <si>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</si>
  <si>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</si>
  <si>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</si>
  <si>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</si>
  <si>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</si>
  <si>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</si>
  <si>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</si>
  <si>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</si>
  <si>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</si>
  <si>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</si>
  <si>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</si>
  <si>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</si>
  <si>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</si>
  <si>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</si>
  <si>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</si>
  <si>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</si>
  <si>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</si>
  <si>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</si>
  <si>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</si>
  <si>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</si>
  <si>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</si>
  <si>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</si>
  <si>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</si>
  <si>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</si>
  <si>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</si>
  <si>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</si>
  <si>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</si>
  <si>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</si>
  <si>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</si>
  <si>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</si>
  <si>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</si>
  <si>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</si>
  <si>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</si>
  <si>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</si>
  <si>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</si>
  <si>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</si>
  <si>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</si>
  <si>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</si>
  <si>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</si>
  <si>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</si>
  <si>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</si>
  <si>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</si>
  <si>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</si>
  <si>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</si>
  <si>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</si>
  <si>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</si>
  <si>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</si>
  <si>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</si>
  <si>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</si>
  <si>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</si>
  <si>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</si>
  <si>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</si>
  <si>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</si>
  <si>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</si>
  <si>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</si>
  <si>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</si>
  <si>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</si>
  <si>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</si>
  <si>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</si>
  <si>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</si>
  <si>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</si>
  <si>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</si>
  <si>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</si>
  <si>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</si>
  <si>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</si>
  <si>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</si>
  <si>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</si>
  <si>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</si>
  <si>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</si>
  <si>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</si>
  <si>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</si>
  <si>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</si>
  <si>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</si>
  <si>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</si>
  <si>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</si>
  <si>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</si>
  <si>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</si>
  <si>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</si>
  <si>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</si>
  <si>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</si>
  <si>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</si>
  <si>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</si>
  <si>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</si>
  <si>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</si>
  <si>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</si>
  <si>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</si>
  <si>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</si>
  <si>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</si>
  <si>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</si>
  <si>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</si>
  <si>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</si>
  <si>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</si>
  <si>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</si>
  <si>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</si>
  <si>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</si>
  <si>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</si>
  <si>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</si>
  <si>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</si>
  <si>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</si>
  <si>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</si>
  <si>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</si>
  <si>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</si>
  <si>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</si>
  <si>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</si>
  <si>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</si>
  <si>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</si>
  <si>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</si>
  <si>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</si>
  <si>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</si>
  <si>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</si>
  <si>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</si>
  <si>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</si>
  <si>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</si>
  <si>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</si>
  <si>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</si>
  <si>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</si>
  <si>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</si>
  <si>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</si>
  <si>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</si>
  <si>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</si>
  <si>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</si>
  <si>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</si>
  <si>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</si>
  <si>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</si>
  <si>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</si>
  <si>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</si>
  <si>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</si>
  <si>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</si>
  <si>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</si>
  <si>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</si>
  <si>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</si>
  <si>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</si>
  <si>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</si>
  <si>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</si>
  <si>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</si>
  <si>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</si>
  <si>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</si>
  <si>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</si>
  <si>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</si>
  <si>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</si>
  <si>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</si>
  <si>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</si>
  <si>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</si>
  <si>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</si>
  <si>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</si>
  <si>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</si>
  <si>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</si>
  <si>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</si>
  <si>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</si>
  <si>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</si>
  <si>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</si>
  <si>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</si>
  <si>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</si>
  <si>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</si>
  <si>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</si>
  <si>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</si>
  <si>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</si>
  <si>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</si>
  <si>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</si>
  <si>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</si>
  <si>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</si>
  <si>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</si>
  <si>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</si>
  <si>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</si>
  <si>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</si>
  <si>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</si>
  <si>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</si>
  <si>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</si>
  <si>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</si>
  <si>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</si>
  <si>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</si>
  <si>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</si>
  <si>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</si>
  <si>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</si>
  <si>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</si>
  <si>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</si>
  <si>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</si>
  <si>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</si>
  <si>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</si>
  <si>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</si>
  <si>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</si>
  <si>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</si>
  <si>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</si>
  <si>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</si>
  <si>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</si>
  <si>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</si>
  <si>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</si>
  <si>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</si>
  <si>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</si>
  <si>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</si>
  <si>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</si>
  <si>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</si>
  <si>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</si>
  <si>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</si>
  <si>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</si>
  <si>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</si>
  <si>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</si>
  <si>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</si>
  <si>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</si>
  <si>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</si>
  <si>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</si>
  <si>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</si>
  <si>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</si>
  <si>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</si>
  <si>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</si>
  <si>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</si>
  <si>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</si>
  <si>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</si>
  <si>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</si>
  <si>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</si>
  <si>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</si>
  <si>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</si>
  <si>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</si>
  <si>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</si>
  <si>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</si>
  <si>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</si>
  <si>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</si>
  <si>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</si>
  <si>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</si>
  <si>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</si>
  <si>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</si>
  <si>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</si>
  <si>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</si>
  <si>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</si>
  <si>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</si>
  <si>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</si>
  <si>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</si>
  <si>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</si>
  <si>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</si>
  <si>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</si>
  <si>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</si>
  <si>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</si>
  <si>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</si>
  <si>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</si>
  <si>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</si>
  <si>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</si>
  <si>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</si>
  <si>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</si>
  <si>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</si>
  <si>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</si>
  <si>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</si>
  <si>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</si>
  <si>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</si>
  <si>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</si>
  <si>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</si>
  <si>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</si>
  <si>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</si>
  <si>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</si>
  <si>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</si>
  <si>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</si>
  <si>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</si>
  <si>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</si>
  <si>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</si>
  <si>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</si>
  <si>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</si>
  <si>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</si>
  <si>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</si>
  <si>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</si>
  <si>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</si>
  <si>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</si>
  <si>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</si>
  <si>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</si>
  <si>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</si>
  <si>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</si>
  <si>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</si>
  <si>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</si>
  <si>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</si>
  <si>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</si>
  <si>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</si>
  <si>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</si>
  <si>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</si>
  <si>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</si>
  <si>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</si>
  <si>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</si>
  <si>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</si>
  <si>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</si>
  <si>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</si>
  <si>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</si>
  <si>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</si>
  <si>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</si>
  <si>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</si>
  <si>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</si>
  <si>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</si>
  <si>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</si>
  <si>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</si>
  <si>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</si>
  <si>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</si>
  <si>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</si>
  <si>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</si>
  <si>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</si>
  <si>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</si>
  <si>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</si>
  <si>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</si>
  <si>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</si>
  <si>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</si>
  <si>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</si>
  <si>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</si>
  <si>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</si>
  <si>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</si>
  <si>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</si>
  <si>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</si>
  <si>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</si>
  <si>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</si>
  <si>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</si>
  <si>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</si>
  <si>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</si>
  <si>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</si>
  <si>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</si>
  <si>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</si>
  <si>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</si>
  <si>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</si>
  <si>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</si>
  <si>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</si>
  <si>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</si>
  <si>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</si>
  <si>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</si>
  <si>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</si>
  <si>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</si>
  <si>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</si>
  <si>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</si>
  <si>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</si>
  <si>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</si>
  <si>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</si>
  <si>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</si>
  <si>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</si>
  <si>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</si>
  <si>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</si>
  <si>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</si>
  <si>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</si>
  <si>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</si>
  <si>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</si>
  <si>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</si>
  <si>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</si>
  <si>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</si>
  <si>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</si>
  <si>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</si>
  <si>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</si>
  <si>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</si>
  <si>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</si>
  <si>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</si>
  <si>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</si>
  <si>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</si>
  <si>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</si>
  <si>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</si>
  <si>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</si>
  <si>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</si>
  <si>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</si>
  <si>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</si>
  <si>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</si>
  <si>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</si>
  <si>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</si>
  <si>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</si>
  <si>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</si>
  <si>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</si>
  <si>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</si>
  <si>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</si>
  <si>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</si>
  <si>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</si>
  <si>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</si>
  <si>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</si>
  <si>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</si>
  <si>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</si>
  <si>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</si>
  <si>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</si>
  <si>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</si>
  <si>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</si>
  <si>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</si>
  <si>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</si>
  <si>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</si>
  <si>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</si>
  <si>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</si>
  <si>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</si>
  <si>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</si>
  <si>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</si>
  <si>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</si>
  <si>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</si>
  <si>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</si>
  <si>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</si>
  <si>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</si>
  <si>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</si>
  <si>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</si>
  <si>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</si>
  <si>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</si>
  <si>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</si>
  <si>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</si>
  <si>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</si>
  <si>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</si>
  <si>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</si>
  <si>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</si>
  <si>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</si>
  <si>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</si>
  <si>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</si>
  <si>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</si>
  <si>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</si>
  <si>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</si>
  <si>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</si>
  <si>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</si>
  <si>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</si>
  <si>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</si>
  <si>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</si>
  <si>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</si>
  <si>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</si>
  <si>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</si>
  <si>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</si>
  <si>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</si>
  <si>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</si>
  <si>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</si>
  <si>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</si>
  <si>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</si>
  <si>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</si>
  <si>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</si>
  <si>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</si>
  <si>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</si>
  <si>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</si>
  <si>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</si>
  <si>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</si>
  <si>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</si>
  <si>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</si>
  <si>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</si>
  <si>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</si>
  <si>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</si>
  <si>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</si>
  <si>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</si>
  <si>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</si>
  <si>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</si>
  <si>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</si>
  <si>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</si>
  <si>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</si>
  <si>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</si>
  <si>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</si>
  <si>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</si>
  <si>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</si>
  <si>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</si>
  <si>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</si>
  <si>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</si>
  <si>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</si>
  <si>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</si>
  <si>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</si>
  <si>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</si>
  <si>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</si>
  <si>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</si>
  <si>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</si>
  <si>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</si>
  <si>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</si>
  <si>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</si>
  <si>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</si>
  <si>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</si>
  <si>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</si>
  <si>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</si>
  <si>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</si>
  <si>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</si>
  <si>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</si>
  <si>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</si>
  <si>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</si>
  <si>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</si>
  <si>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</si>
  <si>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</si>
  <si>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</si>
  <si>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</si>
  <si>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</si>
  <si>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</si>
  <si>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</si>
  <si>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</si>
  <si>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</si>
  <si>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</si>
  <si>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</si>
  <si>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</si>
  <si>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</si>
  <si>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</si>
  <si>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</si>
  <si>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</si>
  <si>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</si>
  <si>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</si>
  <si>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</si>
  <si>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</si>
  <si>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</si>
  <si>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</si>
  <si>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</si>
  <si>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</si>
  <si>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</si>
  <si>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</si>
  <si>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</si>
  <si>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</si>
  <si>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</si>
  <si>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</si>
  <si>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</si>
  <si>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</si>
  <si>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</si>
  <si>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</si>
  <si>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</si>
  <si>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</si>
  <si>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</si>
  <si>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</si>
  <si>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</si>
  <si>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</si>
  <si>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</si>
  <si>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</si>
  <si>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</si>
  <si>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</si>
  <si>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</si>
  <si>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</si>
  <si>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</si>
  <si>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</si>
  <si>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</si>
  <si>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</si>
  <si>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</si>
  <si>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</si>
  <si>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</si>
  <si>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</si>
  <si>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</si>
  <si>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</si>
  <si>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</si>
  <si>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</si>
  <si>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</si>
  <si>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</si>
  <si>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</si>
  <si>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</si>
  <si>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</si>
  <si>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</si>
  <si>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</si>
  <si>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</si>
  <si>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</si>
  <si>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</si>
  <si>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</si>
  <si>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</si>
  <si>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</si>
  <si>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</si>
  <si>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</si>
  <si>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</si>
  <si>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</si>
  <si>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</si>
  <si>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</si>
  <si>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</si>
  <si>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</si>
  <si>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</si>
  <si>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</si>
  <si>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</si>
  <si>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</si>
  <si>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</si>
  <si>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</si>
  <si>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</si>
  <si>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</si>
  <si>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</si>
  <si>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</si>
  <si>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</si>
  <si>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</si>
  <si>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</si>
  <si>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</si>
  <si>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</si>
  <si>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</si>
  <si>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</si>
  <si>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</si>
  <si>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</si>
  <si>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</si>
  <si>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</si>
  <si>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</si>
  <si>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</si>
  <si>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</si>
  <si>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</si>
  <si>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</si>
  <si>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</si>
  <si>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</si>
  <si>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</si>
  <si>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</si>
  <si>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</si>
  <si>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</si>
  <si>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</si>
  <si>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</si>
  <si>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</si>
  <si>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</si>
  <si>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</si>
  <si>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</si>
  <si>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</si>
  <si>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</si>
  <si>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</si>
  <si>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</si>
  <si>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</si>
  <si>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</si>
  <si>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</si>
  <si>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</si>
  <si>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</si>
  <si>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</si>
  <si>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</si>
  <si>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</si>
  <si>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</si>
  <si>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</si>
  <si>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</si>
  <si>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</si>
  <si>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</si>
  <si>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</si>
  <si>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</si>
  <si>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</si>
  <si>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</si>
  <si>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</si>
  <si>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</si>
  <si>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</si>
  <si>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</si>
  <si>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</si>
  <si>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</si>
  <si>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</si>
  <si>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</si>
  <si>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</si>
  <si>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</si>
  <si>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</si>
  <si>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</si>
  <si>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</si>
  <si>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</si>
  <si>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</si>
  <si>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</si>
  <si>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</si>
  <si>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</si>
  <si>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</si>
  <si>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</si>
  <si>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</si>
  <si>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</si>
  <si>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</si>
  <si>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</si>
  <si>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</si>
  <si>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</si>
  <si>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</si>
  <si>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</si>
  <si>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</si>
  <si>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</si>
  <si>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</si>
  <si>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</si>
  <si>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</si>
  <si>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</si>
  <si>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</si>
  <si>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</si>
  <si>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</si>
  <si>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</si>
  <si>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</si>
  <si>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</si>
  <si>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</si>
  <si>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</si>
  <si>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</si>
  <si>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</si>
  <si>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</si>
  <si>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</si>
  <si>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</si>
  <si>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</si>
  <si>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</si>
  <si>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</si>
  <si>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</si>
  <si>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</si>
  <si>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</si>
  <si>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</si>
  <si>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</si>
  <si>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</si>
  <si>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</si>
  <si>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</si>
  <si>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</si>
  <si>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</si>
  <si>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</si>
  <si>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</si>
  <si>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</si>
  <si>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</si>
  <si>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</si>
  <si>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</si>
  <si>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</si>
  <si>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</si>
  <si>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</si>
  <si>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</si>
  <si>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</si>
  <si>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</si>
  <si>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</si>
  <si>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</si>
  <si>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</si>
  <si>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</si>
  <si>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</si>
  <si>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</si>
  <si>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</si>
  <si>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</si>
  <si>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</si>
  <si>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</si>
  <si>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</si>
  <si>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</si>
  <si>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</si>
  <si>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</si>
  <si>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</si>
  <si>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</si>
  <si>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</si>
  <si>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</si>
  <si>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</si>
  <si>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</si>
  <si>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</si>
  <si>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</si>
  <si>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</si>
  <si>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</si>
  <si>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</si>
  <si>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</si>
  <si>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</si>
  <si>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</si>
  <si>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</si>
  <si>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</si>
  <si>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</si>
  <si>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</si>
  <si>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</si>
  <si>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</si>
  <si>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</si>
  <si>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</si>
  <si>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</si>
  <si>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</si>
  <si>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</si>
  <si>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</si>
  <si>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</si>
  <si>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</si>
  <si>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</si>
  <si>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</si>
  <si>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</si>
  <si>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</si>
  <si>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</si>
  <si>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</si>
  <si>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</si>
  <si>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</si>
  <si>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</si>
  <si>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</si>
  <si>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</si>
  <si>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</si>
  <si>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</si>
  <si>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</si>
  <si>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</si>
  <si>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</si>
  <si>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</si>
  <si>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</si>
  <si>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</si>
  <si>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</si>
  <si>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</si>
  <si>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</si>
  <si>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</si>
  <si>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</si>
  <si>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</si>
  <si>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</si>
  <si>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</si>
  <si>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</si>
  <si>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</si>
  <si>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</si>
  <si>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</si>
  <si>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</si>
  <si>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</si>
  <si>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</si>
  <si>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</si>
  <si>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</si>
  <si>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</si>
  <si>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</si>
  <si>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</si>
  <si>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</si>
  <si>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</si>
  <si>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</si>
  <si>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</si>
  <si>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</si>
  <si>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</si>
  <si>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</si>
  <si>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</si>
  <si>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</si>
  <si>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</si>
  <si>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</si>
  <si>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</si>
  <si>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</si>
  <si>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</si>
  <si>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</si>
  <si>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</si>
  <si>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</si>
  <si>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</si>
  <si>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</si>
  <si>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</si>
  <si>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</si>
  <si>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</si>
  <si>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</si>
  <si>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</si>
  <si>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</si>
  <si>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</si>
  <si>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</si>
  <si>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</si>
  <si>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</si>
  <si>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</si>
  <si>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</si>
  <si>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</si>
  <si>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</si>
  <si>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</si>
  <si>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</si>
  <si>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</si>
  <si>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</si>
  <si>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</si>
  <si>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</si>
  <si>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</si>
  <si>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</si>
  <si>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</si>
  <si>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</si>
  <si>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</si>
  <si>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</si>
  <si>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</si>
  <si>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</si>
  <si>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</si>
  <si>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</si>
  <si>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</si>
  <si>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</si>
  <si>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</si>
  <si>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</si>
  <si>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</si>
  <si>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</si>
  <si>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</si>
  <si>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</si>
  <si>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</si>
  <si>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</si>
  <si>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</si>
  <si>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</si>
  <si>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</si>
  <si>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</si>
  <si>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</si>
  <si>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</si>
  <si>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</si>
  <si>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</si>
  <si>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</si>
  <si>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</si>
  <si>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</si>
  <si>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</si>
  <si>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</si>
  <si>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</si>
  <si>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</si>
  <si>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</si>
  <si>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</si>
  <si>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</si>
  <si>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</si>
  <si>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</si>
  <si>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</si>
  <si>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</si>
  <si>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</si>
  <si>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</si>
  <si>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</si>
  <si>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</si>
  <si>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</si>
  <si>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</si>
  <si>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</si>
  <si>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</si>
  <si>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</si>
  <si>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</si>
  <si>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</si>
  <si>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</si>
  <si>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</si>
  <si>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</si>
  <si>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</si>
  <si>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</si>
  <si>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</si>
  <si>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</si>
  <si>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</si>
  <si>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</si>
  <si>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</si>
  <si>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</si>
  <si>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</si>
  <si>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</si>
  <si>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</si>
  <si>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</si>
  <si>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</si>
  <si>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</si>
  <si>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</si>
  <si>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</si>
  <si>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</si>
  <si>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</si>
  <si>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</si>
  <si>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</si>
  <si>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</si>
  <si>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</si>
  <si>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</si>
  <si>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</si>
  <si>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</si>
  <si>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</si>
  <si>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</si>
  <si>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</si>
  <si>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</si>
  <si>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</si>
  <si>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</si>
  <si>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</si>
  <si>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</si>
  <si>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</si>
  <si>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</si>
  <si>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</si>
  <si>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</si>
  <si>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</si>
  <si>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</si>
  <si>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</si>
  <si>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</si>
  <si>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</si>
  <si>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</si>
  <si>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</si>
  <si>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</si>
  <si>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</si>
  <si>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</si>
  <si>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</si>
  <si>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</si>
  <si>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</si>
  <si>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</si>
  <si>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</si>
  <si>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</si>
  <si>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</si>
  <si>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</si>
  <si>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</si>
  <si>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</si>
  <si>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</si>
  <si>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</si>
  <si>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</si>
  <si>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</si>
  <si>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</si>
  <si>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</si>
  <si>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</si>
  <si>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</si>
  <si>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</si>
  <si>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</si>
  <si>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</si>
  <si>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</si>
  <si>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</si>
  <si>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</si>
  <si>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</si>
  <si>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</si>
  <si>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</si>
  <si>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</si>
  <si>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</si>
  <si>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</si>
  <si>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</si>
  <si>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</si>
  <si>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</si>
  <si>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</si>
  <si>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</si>
  <si>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</si>
  <si>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</si>
  <si>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</si>
  <si>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</si>
  <si>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</si>
  <si>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</si>
  <si>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</si>
  <si>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</si>
  <si>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</si>
  <si>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</si>
  <si>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</si>
  <si>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</si>
  <si>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</si>
  <si>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</si>
  <si>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</si>
  <si>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</si>
  <si>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</si>
  <si>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</si>
  <si>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</si>
  <si>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</si>
  <si>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</si>
  <si>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</si>
  <si>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</si>
  <si>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</si>
  <si>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</si>
  <si>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</si>
  <si>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</si>
  <si>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</si>
  <si>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</si>
  <si>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</si>
  <si>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</si>
  <si>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</si>
  <si>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</si>
  <si>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</si>
  <si>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</si>
  <si>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</si>
  <si>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</si>
  <si>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</si>
  <si>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</si>
  <si>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</si>
  <si>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</si>
  <si>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</si>
  <si>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</si>
  <si>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</si>
  <si>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</si>
  <si>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</si>
  <si>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</si>
  <si>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</si>
  <si>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</si>
  <si>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</si>
  <si>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</si>
  <si>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</si>
  <si>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</si>
  <si>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</si>
  <si>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</si>
  <si>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</si>
  <si>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</si>
  <si>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</si>
  <si>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</si>
  <si>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</si>
  <si>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</si>
  <si>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</si>
  <si>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</si>
  <si>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</si>
  <si>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</si>
  <si>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</si>
  <si>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</si>
  <si>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</si>
  <si>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</si>
  <si>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</si>
  <si>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</si>
  <si>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</si>
  <si>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</si>
  <si>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</si>
  <si>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</si>
  <si>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</si>
  <si>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</si>
  <si>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</si>
  <si>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</si>
  <si>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</si>
  <si>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</si>
  <si>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</si>
  <si>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</si>
  <si>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</si>
  <si>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</si>
  <si>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</si>
  <si>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</si>
  <si>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</si>
  <si>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</si>
  <si>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</si>
  <si>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</si>
  <si>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</si>
  <si>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</si>
  <si>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</si>
  <si>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</si>
  <si>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</si>
  <si>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</si>
  <si>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</si>
  <si>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</si>
  <si>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</si>
  <si>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</si>
  <si>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</si>
  <si>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</si>
  <si>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</si>
  <si>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</si>
  <si>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</si>
  <si>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</si>
  <si>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</si>
  <si>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</si>
  <si>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</si>
  <si>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</si>
  <si>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</si>
  <si>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</si>
  <si>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</si>
  <si>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</si>
  <si>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</si>
  <si>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</si>
  <si>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</si>
  <si>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</si>
  <si>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</si>
  <si>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</si>
  <si>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</si>
  <si>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</si>
  <si>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</si>
  <si>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</si>
  <si>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</si>
  <si>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</si>
  <si>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</si>
  <si>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</si>
  <si>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</si>
  <si>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</si>
  <si>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</si>
  <si>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</si>
  <si>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</si>
  <si>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</si>
  <si>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</si>
  <si>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</si>
  <si>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</si>
  <si>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</si>
  <si>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</si>
  <si>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</si>
  <si>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</si>
  <si>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</si>
  <si>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</si>
  <si>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</si>
  <si>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</si>
  <si>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</si>
  <si>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</si>
  <si>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</si>
  <si>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</si>
  <si>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</si>
  <si>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</si>
  <si>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</si>
  <si>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</si>
  <si>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</si>
  <si>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</si>
  <si>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</si>
  <si>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</si>
  <si>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</si>
  <si>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</si>
  <si>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</si>
  <si>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</si>
  <si>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</si>
  <si>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</si>
  <si>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</si>
  <si>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</si>
  <si>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</si>
  <si>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</si>
  <si>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</si>
  <si>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</si>
  <si>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</si>
  <si>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</si>
  <si>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</si>
  <si>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</si>
  <si>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</si>
  <si>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</si>
  <si>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</si>
  <si>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</si>
  <si>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</si>
  <si>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</si>
  <si>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</si>
  <si>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</si>
  <si>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</si>
  <si>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</si>
  <si>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</si>
  <si>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</si>
  <si>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</si>
  <si>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</si>
  <si>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</si>
  <si>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</si>
  <si>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</si>
  <si>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</si>
  <si>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</si>
  <si>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</si>
  <si>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</si>
  <si>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</si>
  <si>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</si>
  <si>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</si>
  <si>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</si>
  <si>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</si>
  <si>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</si>
  <si>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</si>
  <si>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</si>
  <si>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</si>
  <si>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</si>
  <si>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</si>
  <si>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</si>
  <si>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</si>
  <si>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</si>
  <si>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</si>
  <si>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</si>
  <si>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</si>
  <si>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</si>
  <si>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</si>
  <si>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</si>
  <si>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</si>
  <si>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</si>
  <si>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</si>
  <si>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</si>
  <si>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</si>
  <si>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</si>
  <si>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</si>
  <si>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</si>
  <si>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</si>
  <si>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</si>
  <si>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</si>
  <si>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</si>
  <si>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</si>
  <si>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</si>
  <si>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</si>
  <si>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</si>
  <si>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</si>
  <si>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</si>
  <si>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</si>
  <si>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</si>
  <si>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</si>
  <si>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</si>
  <si>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</si>
  <si>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</si>
  <si>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</si>
  <si>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</si>
  <si>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</si>
  <si>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</si>
  <si>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</si>
  <si>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</si>
  <si>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</si>
  <si>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</si>
  <si>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</si>
  <si>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</si>
  <si>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</si>
  <si>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</si>
  <si>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</si>
  <si>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</si>
  <si>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</si>
  <si>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</si>
  <si>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</si>
  <si>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</si>
  <si>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</si>
  <si>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</si>
  <si>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</si>
  <si>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</si>
  <si>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</si>
  <si>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</si>
  <si>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</si>
  <si>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</si>
  <si>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</si>
  <si>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</si>
  <si>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</si>
  <si>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</si>
  <si>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</si>
  <si>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</si>
  <si>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</si>
  <si>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</si>
  <si>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</si>
  <si>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</si>
  <si>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</si>
  <si>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</si>
  <si>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</si>
  <si>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</si>
  <si>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</si>
  <si>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</si>
  <si>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</si>
  <si>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</si>
  <si>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</si>
  <si>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</si>
  <si>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</si>
  <si>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</si>
  <si>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</si>
  <si>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</si>
  <si>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</si>
  <si>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</si>
  <si>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</si>
  <si>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</si>
  <si>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</si>
  <si>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</si>
  <si>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</si>
  <si>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</si>
  <si>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</si>
  <si>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</si>
  <si>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</si>
  <si>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</si>
  <si>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</si>
  <si>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</si>
  <si>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</si>
  <si>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</si>
  <si>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</si>
  <si>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</si>
  <si>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</si>
  <si>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</si>
  <si>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</si>
  <si>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</si>
  <si>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</si>
  <si>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</si>
  <si>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</si>
  <si>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</si>
  <si>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</si>
  <si>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</si>
  <si>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</si>
  <si>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</si>
  <si>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</si>
  <si>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</si>
  <si>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</si>
  <si>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</si>
  <si>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</si>
  <si>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</si>
  <si>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</si>
  <si>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</si>
  <si>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</si>
  <si>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</si>
  <si>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</si>
  <si>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</si>
  <si>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</si>
  <si>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</si>
  <si>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</si>
  <si>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</si>
  <si>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</si>
  <si>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</si>
  <si>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</si>
  <si>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</si>
  <si>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</si>
  <si>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</si>
  <si>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</si>
  <si>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</si>
  <si>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</si>
  <si>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</si>
  <si>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</si>
  <si>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</si>
  <si>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</si>
  <si>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</si>
  <si>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</si>
  <si>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</si>
  <si>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</si>
  <si>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</si>
  <si>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</si>
  <si>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</si>
  <si>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</si>
  <si>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</si>
  <si>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</si>
  <si>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</si>
  <si>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</si>
  <si>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</si>
  <si>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</si>
  <si>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</si>
  <si>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</si>
  <si>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</si>
  <si>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</si>
  <si>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</si>
  <si>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</si>
  <si>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</si>
  <si>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</si>
  <si>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</si>
  <si>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</si>
  <si>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</si>
  <si>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</si>
  <si>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</si>
  <si>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</si>
  <si>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</si>
  <si>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</si>
  <si>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</si>
  <si>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</si>
  <si>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</si>
  <si>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</si>
  <si>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</si>
  <si>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</si>
  <si>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</si>
  <si>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</si>
  <si>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</si>
  <si>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</si>
  <si>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</si>
  <si>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</si>
  <si>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</si>
  <si>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</si>
  <si>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</si>
  <si>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</si>
  <si>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</si>
  <si>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</si>
  <si>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</si>
  <si>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</si>
  <si>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</si>
  <si>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</si>
  <si>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</si>
  <si>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</si>
  <si>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</si>
  <si>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</si>
  <si>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</si>
  <si>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</si>
  <si>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</si>
  <si>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</si>
  <si>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</si>
  <si>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</si>
  <si>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</si>
  <si>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</si>
  <si>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</si>
  <si>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</si>
  <si>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</si>
  <si>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</si>
  <si>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</si>
  <si>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</si>
  <si>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</si>
  <si>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</si>
  <si>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</si>
  <si>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</si>
  <si>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</si>
  <si>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</si>
  <si>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</si>
  <si>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</si>
  <si>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</si>
  <si>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</si>
  <si>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</si>
  <si>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</si>
  <si>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</si>
  <si>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</si>
  <si>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</si>
  <si>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</si>
  <si>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</si>
  <si>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</si>
  <si>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</si>
  <si>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</si>
  <si>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</si>
  <si>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</si>
  <si>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</si>
  <si>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</si>
  <si>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</si>
  <si>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</si>
  <si>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</si>
  <si>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</si>
  <si>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</si>
  <si>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</si>
  <si>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</si>
  <si>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</si>
  <si>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</si>
  <si>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</si>
  <si>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</si>
  <si>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</si>
  <si>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</si>
  <si>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</si>
  <si>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</si>
  <si>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</si>
  <si>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</si>
  <si>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</si>
  <si>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</si>
  <si>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</si>
  <si>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</si>
  <si>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</si>
  <si>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</si>
  <si>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</si>
  <si>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</si>
  <si>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</si>
  <si>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</si>
  <si>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</si>
  <si>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</si>
  <si>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</si>
  <si>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</si>
  <si>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</si>
  <si>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</si>
  <si>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</si>
  <si>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</si>
  <si>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</si>
  <si>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</si>
  <si>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</si>
  <si>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</si>
  <si>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</si>
  <si>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</si>
  <si>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</si>
  <si>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</si>
  <si>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</si>
  <si>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</si>
  <si>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</si>
  <si>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</si>
  <si>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</si>
  <si>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</si>
  <si>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</si>
  <si>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</si>
  <si>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</si>
  <si>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</si>
  <si>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</si>
  <si>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</si>
  <si>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</si>
  <si>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</si>
  <si>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</si>
  <si>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</si>
  <si>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</si>
  <si>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</si>
  <si>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</si>
  <si>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</si>
  <si>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</si>
  <si>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</si>
  <si>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</si>
  <si>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</si>
  <si>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</si>
  <si>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</si>
  <si>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</si>
  <si>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</si>
  <si>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</si>
  <si>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</si>
  <si>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</si>
  <si>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</si>
  <si>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</si>
  <si>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</si>
  <si>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</si>
  <si>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</si>
  <si>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</si>
  <si>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</si>
  <si>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</si>
  <si>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</si>
  <si>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</si>
  <si>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</si>
  <si>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</si>
  <si>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</si>
  <si>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</si>
  <si>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</si>
  <si>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</si>
  <si>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</si>
  <si>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</si>
  <si>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</si>
  <si>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</si>
  <si>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</si>
  <si>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</si>
  <si>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</si>
  <si>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</si>
  <si>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</si>
  <si>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</si>
  <si>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</si>
  <si>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</si>
  <si>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</si>
  <si>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</si>
  <si>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</si>
  <si>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</si>
  <si>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</si>
  <si>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</si>
  <si>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</si>
  <si>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</si>
  <si>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</si>
  <si>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</si>
  <si>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</si>
  <si>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</si>
  <si>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</si>
  <si>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</si>
  <si>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</si>
  <si>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</si>
  <si>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</si>
  <si>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</si>
  <si>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</si>
  <si>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</si>
  <si>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</si>
  <si>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</si>
  <si>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</si>
  <si>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</si>
  <si>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</si>
  <si>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</si>
  <si>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</si>
  <si>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</si>
  <si>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</si>
  <si>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</si>
  <si>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</si>
  <si>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</si>
  <si>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</si>
  <si>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</si>
  <si>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</si>
  <si>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</si>
  <si>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</si>
  <si>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</si>
  <si>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</si>
  <si>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</si>
  <si>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</si>
  <si>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</si>
  <si>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</si>
  <si>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</si>
  <si>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</si>
  <si>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</si>
  <si>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</si>
  <si>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</si>
  <si>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</si>
  <si>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</si>
  <si>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</si>
  <si>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</si>
  <si>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</si>
  <si>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</si>
  <si>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</si>
  <si>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</si>
  <si>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</si>
  <si>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</si>
  <si>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</si>
  <si>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</si>
  <si>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</si>
  <si>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</si>
  <si>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</si>
  <si>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</si>
  <si>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</si>
  <si>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</si>
  <si>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</si>
  <si>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</si>
  <si>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</si>
  <si>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</si>
  <si>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</si>
  <si>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</si>
  <si>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</si>
  <si>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</si>
  <si>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</si>
  <si>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</si>
  <si>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</si>
  <si>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</si>
  <si>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</si>
  <si>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</si>
  <si>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</si>
  <si>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</si>
  <si>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</si>
  <si>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</si>
  <si>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</si>
  <si>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</si>
  <si>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</si>
  <si>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</si>
  <si>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</si>
  <si>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</si>
  <si>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</si>
  <si>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</si>
  <si>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</si>
  <si>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</si>
  <si>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</si>
  <si>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</si>
  <si>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</si>
  <si>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</si>
  <si>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</si>
  <si>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</si>
  <si>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</si>
  <si>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</si>
  <si>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</si>
  <si>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</si>
  <si>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</si>
  <si>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</si>
  <si>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</si>
  <si>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</si>
  <si>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</si>
  <si>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</si>
  <si>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</si>
  <si>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</si>
  <si>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</si>
  <si>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</si>
  <si>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</si>
  <si>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</si>
  <si>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</si>
  <si>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</si>
  <si>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</si>
  <si>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</si>
  <si>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</si>
  <si>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</si>
  <si>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</si>
  <si>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</si>
  <si>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</si>
  <si>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</si>
  <si>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</si>
  <si>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</si>
  <si>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</si>
  <si>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</si>
  <si>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</si>
  <si>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</si>
  <si>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</si>
  <si>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</si>
  <si>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</si>
  <si>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</si>
  <si>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</si>
  <si>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</si>
  <si>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</si>
  <si>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</si>
  <si>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</si>
  <si>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</si>
  <si>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</si>
  <si>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</si>
  <si>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</si>
  <si>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</si>
  <si>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</si>
  <si>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</si>
  <si>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</si>
  <si>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</si>
  <si>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</si>
  <si>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</si>
  <si>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</si>
  <si>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</si>
  <si>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</si>
  <si>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</si>
  <si>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</si>
  <si>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</si>
  <si>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</si>
  <si>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</si>
  <si>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</si>
  <si>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</si>
  <si>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</si>
  <si>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</si>
  <si>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</si>
  <si>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</si>
  <si>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</si>
  <si>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</si>
  <si>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</si>
  <si>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</si>
  <si>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</si>
  <si>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</si>
  <si>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</si>
  <si>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</si>
  <si>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</si>
  <si>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</si>
  <si>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</si>
  <si>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</si>
  <si>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</si>
  <si>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</si>
  <si>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</si>
  <si>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</si>
  <si>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</si>
  <si>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</si>
  <si>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</si>
  <si>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</si>
  <si>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</si>
  <si>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</si>
  <si>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</si>
  <si>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</si>
  <si>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</si>
  <si>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</si>
  <si>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</si>
  <si>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</si>
  <si>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</si>
  <si>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</si>
  <si>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</si>
  <si>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</si>
  <si>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</si>
  <si>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</si>
  <si>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</si>
  <si>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</si>
  <si>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</si>
  <si>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</si>
  <si>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</si>
  <si>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</si>
  <si>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</si>
  <si>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</si>
  <si>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</si>
  <si>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</si>
  <si>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</si>
  <si>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</si>
  <si>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</si>
  <si>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</si>
  <si>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</si>
  <si>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</si>
  <si>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</si>
  <si>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</si>
  <si>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</si>
  <si>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</si>
  <si>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</si>
  <si>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</si>
  <si>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</si>
  <si>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</si>
  <si>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</si>
  <si>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</si>
  <si>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</si>
  <si>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</si>
  <si>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</si>
  <si>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</si>
  <si>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</si>
  <si>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</si>
  <si>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</si>
  <si>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</si>
  <si>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</si>
  <si>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</si>
  <si>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</si>
  <si>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</si>
  <si>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</si>
  <si>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</si>
  <si>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</si>
  <si>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</si>
  <si>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</si>
  <si>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</si>
  <si>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</si>
  <si>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</si>
  <si>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</si>
  <si>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</si>
  <si>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</si>
  <si>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</si>
  <si>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</si>
  <si>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</si>
  <si>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</si>
  <si>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</si>
  <si>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</si>
  <si>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</si>
  <si>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</si>
  <si>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</si>
  <si>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</si>
  <si>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</si>
  <si>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</si>
  <si>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</si>
  <si>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</si>
  <si>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</si>
  <si>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</si>
  <si>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</si>
  <si>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</si>
  <si>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</si>
  <si>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</si>
  <si>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</si>
  <si>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</si>
  <si>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</si>
  <si>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</si>
  <si>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</si>
  <si>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</si>
  <si>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</si>
  <si>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</si>
  <si>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</si>
  <si>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</si>
  <si>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</si>
  <si>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</si>
  <si>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</si>
  <si>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</si>
  <si>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</si>
  <si>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</si>
  <si>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</si>
  <si>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</si>
  <si>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</si>
  <si>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</si>
  <si>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</si>
  <si>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</si>
  <si>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</si>
  <si>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</si>
  <si>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</si>
  <si>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</si>
  <si>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</si>
  <si>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</si>
  <si>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</si>
  <si>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</si>
  <si>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</si>
  <si>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</si>
  <si>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</si>
  <si>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</si>
  <si>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</si>
  <si>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</si>
  <si>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</si>
  <si>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</si>
  <si>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</si>
  <si>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</si>
  <si>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</si>
  <si>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</si>
  <si>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</si>
  <si>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</si>
  <si>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</si>
  <si>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</si>
  <si>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</si>
  <si>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</si>
  <si>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</si>
  <si>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</si>
  <si>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</si>
  <si>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</si>
  <si>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</si>
  <si>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</si>
  <si>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</si>
  <si>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</si>
  <si>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</si>
  <si>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</si>
  <si>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</si>
  <si>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</si>
  <si>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</si>
  <si>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</si>
  <si>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</si>
  <si>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</si>
  <si>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</si>
  <si>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</si>
  <si>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</si>
  <si>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</si>
  <si>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</si>
  <si>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</si>
  <si>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</si>
  <si>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</si>
  <si>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</si>
  <si>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</si>
  <si>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</si>
  <si>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</si>
  <si>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</si>
  <si>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</si>
  <si>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</si>
  <si>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</si>
  <si>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</si>
  <si>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</si>
  <si>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</si>
  <si>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</si>
  <si>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</si>
  <si>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</si>
  <si>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</si>
  <si>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</si>
  <si>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</si>
  <si>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</si>
  <si>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</si>
  <si>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</si>
  <si>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</si>
  <si>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</si>
  <si>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</si>
  <si>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</si>
  <si>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</si>
  <si>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</si>
  <si>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</si>
  <si>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</si>
  <si>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</si>
  <si>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</si>
  <si>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</si>
  <si>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</si>
  <si>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</si>
  <si>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</si>
  <si>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</si>
  <si>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</si>
  <si>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</si>
  <si>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</si>
  <si>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</si>
  <si>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</si>
  <si>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</si>
  <si>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</si>
  <si>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</si>
  <si>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</si>
  <si>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</si>
  <si>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</si>
  <si>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</si>
  <si>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</si>
  <si>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</si>
  <si>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</si>
  <si>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</si>
  <si>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</si>
  <si>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</si>
  <si>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</si>
  <si>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</si>
  <si>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</si>
  <si>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</si>
  <si>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</si>
  <si>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</si>
  <si>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</si>
  <si>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</si>
  <si>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</si>
  <si>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</si>
  <si>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</si>
  <si>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</si>
  <si>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</si>
  <si>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</si>
  <si>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</si>
  <si>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</si>
  <si>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</si>
  <si>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</si>
  <si>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</si>
  <si>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</si>
  <si>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</si>
  <si>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</si>
  <si>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</si>
  <si>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</si>
  <si>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</si>
  <si>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</si>
  <si>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</si>
  <si>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</si>
  <si>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</si>
  <si>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</si>
  <si>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</si>
  <si>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</si>
  <si>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</si>
  <si>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</si>
  <si>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</si>
  <si>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</si>
  <si>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</si>
  <si>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</si>
  <si>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</si>
  <si>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</si>
  <si>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</si>
  <si>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</si>
  <si>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</si>
  <si>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</si>
  <si>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</si>
  <si>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</si>
  <si>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</si>
  <si>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</si>
  <si>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</si>
  <si>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</si>
  <si>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</si>
  <si>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</si>
  <si>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</si>
  <si>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</si>
  <si>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</si>
  <si>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</si>
  <si>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</si>
  <si>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</si>
  <si>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</si>
  <si>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</si>
  <si>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</si>
  <si>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</si>
  <si>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</si>
  <si>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</si>
  <si>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</si>
  <si>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</si>
  <si>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</si>
  <si>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</si>
  <si>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</si>
  <si>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</si>
  <si>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</si>
  <si>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</si>
  <si>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</si>
  <si>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</si>
  <si>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</si>
  <si>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</si>
  <si>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</si>
  <si>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</si>
  <si>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</si>
  <si>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</si>
  <si>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</si>
  <si>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</si>
  <si>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</si>
  <si>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</si>
  <si>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</si>
  <si>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</si>
  <si>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</si>
  <si>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</si>
  <si>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</si>
  <si>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</si>
  <si>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</si>
  <si>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</si>
  <si>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</si>
  <si>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</si>
  <si>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</si>
  <si>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</si>
  <si>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</si>
  <si>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</si>
  <si>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</si>
  <si>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</si>
  <si>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</si>
  <si>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</si>
  <si>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</si>
  <si>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</si>
  <si>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</si>
  <si>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</si>
  <si>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</si>
  <si>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</si>
  <si>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</si>
  <si>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</si>
  <si>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</si>
  <si>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</si>
  <si>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</si>
  <si>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</si>
  <si>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</si>
  <si>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</si>
  <si>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</si>
  <si>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</si>
  <si>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</si>
  <si>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</si>
  <si>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</si>
  <si>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</si>
  <si>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</si>
  <si>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</si>
  <si>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</si>
  <si>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</si>
  <si>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</si>
  <si>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</si>
  <si>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</si>
  <si>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</si>
  <si>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</si>
  <si>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</si>
  <si>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</si>
  <si>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</si>
  <si>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</si>
  <si>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</si>
  <si>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</si>
  <si>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</si>
  <si>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</si>
  <si>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</si>
  <si>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</si>
  <si>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</si>
  <si>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</si>
  <si>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</si>
  <si>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</si>
  <si>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</si>
  <si>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</si>
  <si>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</si>
  <si>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</si>
  <si>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</si>
  <si>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</si>
  <si>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</si>
  <si>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</si>
  <si>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</si>
  <si>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</si>
  <si>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</si>
  <si>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</si>
  <si>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</si>
  <si>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</si>
  <si>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</si>
  <si>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</si>
  <si>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</si>
  <si>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</si>
  <si>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</si>
  <si>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</si>
  <si>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</si>
  <si>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</si>
  <si>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</si>
  <si>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</si>
  <si>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</si>
  <si>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</si>
  <si>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</si>
  <si>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</si>
  <si>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</si>
  <si>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</si>
  <si>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</si>
  <si>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</si>
  <si>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</si>
  <si>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</si>
  <si>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</si>
  <si>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</si>
  <si>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</si>
  <si>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</si>
  <si>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</si>
  <si>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</si>
  <si>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</si>
  <si>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</si>
  <si>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</si>
  <si>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</si>
  <si>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</si>
  <si>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</si>
  <si>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</si>
  <si>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</si>
  <si>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</si>
  <si>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</si>
  <si>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</si>
  <si>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</si>
  <si>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</si>
  <si>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</si>
  <si>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</si>
  <si>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</si>
  <si>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</si>
  <si>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</si>
  <si>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</si>
  <si>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</si>
  <si>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</si>
  <si>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</si>
  <si>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</si>
  <si>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</si>
  <si>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</si>
  <si>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</si>
  <si>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</si>
  <si>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</si>
  <si>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</si>
  <si>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</si>
  <si>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</si>
  <si>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</si>
  <si>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</si>
  <si>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</si>
  <si>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</si>
  <si>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</si>
  <si>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</si>
  <si>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</si>
  <si>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</si>
  <si>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</si>
  <si>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</si>
  <si>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</si>
  <si>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</si>
  <si>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</si>
  <si>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</si>
  <si>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</si>
  <si>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</si>
  <si>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</si>
  <si>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</si>
  <si>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</si>
  <si>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</si>
  <si>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</si>
  <si>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</si>
  <si>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</si>
  <si>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</si>
  <si>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</si>
  <si>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</si>
  <si>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</si>
  <si>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</si>
  <si>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</si>
  <si>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</si>
  <si>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</si>
  <si>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</si>
  <si>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</si>
  <si>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</si>
  <si>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</si>
  <si>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</si>
  <si>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</si>
  <si>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</si>
  <si>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</si>
  <si>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</si>
  <si>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</si>
  <si>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</si>
  <si>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</si>
  <si>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</si>
  <si>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</si>
  <si>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</si>
  <si>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</si>
  <si>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</si>
  <si>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</si>
  <si>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</si>
  <si>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</si>
  <si>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</si>
  <si>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</si>
  <si>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</si>
  <si>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</si>
  <si>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</si>
  <si>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</si>
  <si>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</si>
  <si>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</si>
  <si>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</si>
  <si>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</si>
  <si>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</si>
  <si>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</si>
  <si>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</si>
  <si>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</si>
  <si>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</si>
  <si>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</si>
  <si>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</si>
  <si>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</si>
  <si>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</si>
  <si>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</si>
  <si>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</si>
  <si>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</si>
  <si>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</si>
  <si>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</si>
  <si>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</si>
  <si>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</si>
  <si>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</si>
  <si>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</si>
  <si>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</si>
  <si>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</si>
  <si>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</si>
  <si>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</si>
  <si>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</si>
  <si>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</si>
  <si>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</si>
  <si>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</si>
  <si>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</si>
  <si>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</si>
  <si>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</si>
  <si>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</si>
  <si>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</si>
  <si>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</si>
  <si>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</si>
  <si>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</si>
  <si>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</si>
  <si>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</si>
  <si>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</si>
  <si>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</si>
  <si>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</si>
  <si>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</si>
  <si>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</si>
  <si>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</si>
  <si>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</si>
  <si>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</si>
  <si>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</si>
  <si>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</si>
  <si>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</si>
  <si>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</si>
  <si>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</si>
  <si>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</si>
  <si>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</si>
  <si>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</si>
  <si>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</si>
  <si>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</si>
  <si>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</si>
  <si>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</si>
  <si>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</si>
  <si>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</si>
  <si>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</si>
  <si>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</si>
  <si>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</si>
  <si>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</si>
  <si>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</si>
  <si>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</si>
  <si>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</si>
  <si>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</si>
  <si>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</si>
  <si>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</si>
  <si>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</si>
  <si>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</si>
  <si>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</si>
  <si>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</si>
  <si>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</si>
  <si>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</si>
  <si>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</si>
  <si>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</si>
  <si>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</si>
  <si>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</si>
  <si>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</si>
  <si>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</si>
  <si>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</si>
  <si>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</si>
  <si>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</si>
  <si>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</si>
  <si>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</si>
  <si>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</si>
  <si>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</si>
  <si>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</si>
  <si>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</si>
  <si>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</si>
  <si>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</si>
  <si>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</si>
  <si>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</si>
  <si>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</si>
  <si>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</si>
  <si>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</si>
  <si>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</si>
  <si>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</si>
  <si>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</si>
  <si>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</si>
  <si>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</si>
  <si>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</si>
  <si>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</si>
  <si>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</si>
  <si>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</si>
  <si>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</si>
  <si>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</si>
  <si>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</si>
  <si>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</si>
  <si>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</si>
  <si>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</si>
  <si>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</si>
  <si>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</si>
  <si>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</si>
  <si>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</si>
  <si>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</si>
  <si>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</si>
  <si>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</si>
  <si>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</si>
  <si>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</si>
  <si>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</si>
  <si>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</si>
  <si>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</si>
  <si>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</si>
  <si>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</si>
  <si>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</si>
  <si>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</si>
  <si>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</si>
  <si>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</si>
  <si>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</si>
  <si>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</si>
  <si>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</si>
  <si>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</si>
  <si>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</si>
  <si>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</si>
  <si>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</si>
  <si>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</si>
  <si>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</si>
  <si>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</si>
  <si>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</si>
  <si>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</si>
  <si>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</si>
  <si>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</si>
  <si>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</si>
  <si>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</si>
  <si>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</si>
  <si>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</si>
  <si>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</si>
  <si>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</si>
  <si>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</si>
  <si>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</si>
  <si>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</si>
  <si>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</si>
  <si>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</si>
  <si>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</si>
  <si>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</si>
  <si>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</si>
  <si>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</si>
  <si>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</si>
  <si>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</si>
  <si>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</si>
  <si>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</si>
  <si>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</si>
  <si>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</si>
  <si>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</si>
  <si>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</si>
  <si>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</si>
  <si>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</si>
  <si>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</si>
  <si>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</si>
  <si>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</si>
  <si>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</si>
  <si>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</si>
  <si>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</si>
  <si>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</si>
  <si>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</si>
  <si>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</si>
  <si>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</si>
  <si>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</si>
  <si>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</si>
  <si>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</si>
  <si>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</si>
  <si>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</si>
  <si>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</si>
  <si>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</si>
  <si>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</si>
  <si>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</si>
  <si>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</si>
  <si>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</si>
  <si>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</si>
  <si>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</si>
  <si>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</si>
  <si>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</si>
  <si>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</si>
  <si>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</si>
  <si>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</si>
  <si>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</si>
  <si>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</si>
  <si>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</si>
  <si>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</si>
  <si>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</si>
  <si>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</si>
  <si>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</si>
  <si>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</si>
  <si>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</si>
  <si>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</si>
  <si>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</si>
  <si>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</si>
  <si>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</si>
  <si>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</si>
  <si>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</si>
  <si>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</si>
  <si>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</si>
  <si>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</si>
  <si>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</si>
  <si>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</si>
  <si>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</si>
  <si>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</si>
  <si>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</si>
  <si>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</si>
  <si>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</si>
  <si>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</si>
  <si>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</si>
  <si>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</si>
  <si>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</si>
  <si>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</si>
  <si>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</si>
  <si>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</si>
  <si>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</si>
  <si>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</si>
  <si>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</si>
  <si>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</si>
  <si>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</si>
  <si>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</si>
  <si>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</si>
  <si>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</si>
  <si>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</si>
  <si>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</si>
  <si>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</si>
  <si>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</si>
  <si>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</si>
  <si>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</si>
  <si>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</si>
  <si>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</si>
  <si>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</si>
  <si>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</si>
  <si>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</si>
  <si>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</si>
  <si>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</si>
  <si>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</si>
  <si>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</si>
  <si>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</si>
  <si>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</si>
  <si>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</si>
  <si>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</si>
  <si>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</si>
  <si>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</si>
  <si>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</si>
  <si>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</si>
  <si>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</si>
  <si>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</si>
  <si>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</si>
  <si>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</si>
  <si>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</si>
  <si>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</si>
  <si>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</si>
  <si>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</si>
  <si>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</si>
  <si>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</si>
  <si>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</si>
  <si>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</si>
  <si>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</si>
  <si>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</si>
  <si>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</si>
  <si>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</si>
  <si>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</si>
  <si>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</si>
  <si>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</si>
  <si>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</si>
  <si>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</si>
  <si>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</si>
  <si>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</si>
  <si>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</si>
  <si>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</si>
  <si>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</si>
  <si>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</si>
  <si>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</si>
  <si>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</si>
  <si>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</si>
  <si>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</si>
  <si>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</si>
  <si>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</si>
  <si>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</si>
  <si>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</si>
  <si>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</si>
  <si>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</si>
  <si>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</si>
  <si>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</si>
  <si>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</si>
  <si>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</si>
  <si>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</si>
  <si>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</si>
  <si>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</si>
  <si>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</si>
  <si>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</si>
  <si>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</si>
  <si>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</si>
  <si>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</si>
  <si>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</si>
  <si>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</si>
  <si>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</si>
  <si>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</si>
  <si>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</si>
  <si>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</si>
  <si>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</si>
  <si>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</si>
  <si>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</si>
  <si>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</si>
  <si>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</si>
  <si>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</si>
  <si>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</si>
  <si>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</si>
  <si>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</si>
  <si>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</si>
  <si>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</si>
  <si>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</si>
  <si>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</si>
  <si>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</si>
  <si>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</si>
  <si>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</si>
  <si>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</si>
  <si>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</si>
  <si>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</si>
  <si>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</si>
  <si>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</si>
  <si>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</si>
  <si>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</si>
  <si>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</si>
  <si>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</si>
  <si>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</si>
  <si>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</si>
  <si>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</si>
  <si>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</si>
  <si>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</si>
  <si>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</si>
  <si>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</si>
  <si>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</si>
  <si>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</si>
  <si>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</si>
  <si>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</si>
  <si>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</si>
  <si>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</si>
  <si>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</si>
  <si>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</si>
  <si>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</si>
  <si>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</si>
  <si>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</si>
  <si>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</si>
  <si>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</si>
  <si>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</si>
  <si>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</si>
  <si>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</si>
  <si>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</si>
  <si>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</si>
  <si>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</si>
  <si>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</si>
  <si>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</si>
  <si>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</si>
  <si>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</si>
  <si>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</si>
  <si>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</si>
  <si>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</si>
  <si>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</si>
  <si>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</si>
  <si>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</si>
  <si>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</si>
  <si>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</si>
  <si>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</si>
  <si>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</si>
  <si>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</si>
  <si>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</si>
  <si>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</si>
  <si>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</si>
  <si>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</si>
  <si>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</si>
  <si>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</si>
  <si>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</si>
  <si>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</si>
  <si>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</si>
  <si>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</si>
  <si>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</si>
  <si>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</si>
  <si>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</si>
  <si>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</si>
  <si>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</si>
  <si>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</si>
  <si>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</si>
  <si>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</si>
  <si>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</si>
  <si>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</si>
  <si>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</si>
  <si>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</si>
  <si>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</si>
  <si>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</si>
  <si>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</si>
  <si>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</si>
  <si>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</si>
  <si>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</si>
  <si>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</si>
  <si>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</si>
  <si>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</si>
  <si>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</si>
  <si>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</si>
  <si>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</si>
  <si>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</si>
  <si>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</si>
  <si>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</si>
  <si>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</si>
  <si>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</si>
  <si>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</si>
  <si>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</si>
  <si>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</si>
  <si>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</si>
  <si>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</si>
  <si>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</si>
  <si>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</si>
  <si>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</si>
  <si>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</si>
  <si>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</si>
  <si>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</si>
  <si>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</si>
  <si>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</si>
  <si>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</si>
  <si>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</si>
  <si>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</si>
  <si>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</si>
  <si>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</si>
  <si>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</si>
  <si>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</si>
  <si>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</si>
  <si>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</si>
  <si>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</si>
  <si>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</si>
  <si>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</si>
  <si>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</si>
  <si>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</si>
  <si>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</si>
  <si>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</si>
  <si>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</si>
  <si>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</si>
  <si>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</si>
  <si>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</si>
  <si>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</si>
  <si>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</si>
  <si>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</si>
  <si>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</si>
  <si>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</si>
  <si>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</si>
  <si>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</si>
  <si>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</si>
  <si>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</si>
  <si>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</si>
  <si>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</si>
  <si>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</si>
  <si>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</si>
  <si>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</si>
  <si>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</si>
  <si>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</si>
  <si>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</si>
  <si>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</si>
  <si>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</si>
  <si>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</si>
  <si>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</si>
  <si>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</si>
  <si>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</si>
  <si>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</si>
  <si>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</si>
  <si>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</si>
  <si>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</si>
  <si>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</si>
  <si>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</si>
  <si>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</si>
  <si>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</si>
  <si>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</si>
  <si>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</si>
  <si>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</si>
  <si>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</si>
  <si>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</si>
  <si>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</si>
  <si>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</si>
  <si>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</si>
  <si>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</si>
  <si>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</si>
  <si>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</si>
  <si>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</si>
  <si>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</si>
  <si>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</si>
  <si>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</si>
  <si>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</si>
  <si>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</si>
  <si>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</si>
  <si>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</si>
  <si>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</si>
  <si>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</si>
  <si>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</si>
  <si>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</si>
  <si>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</si>
  <si>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</si>
  <si>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</si>
  <si>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</si>
  <si>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</si>
  <si>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</si>
  <si>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</si>
  <si>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</si>
  <si>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</si>
  <si>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</si>
  <si>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</si>
  <si>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</si>
  <si>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</si>
  <si>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</si>
  <si>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</si>
  <si>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</si>
  <si>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</si>
  <si>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</si>
  <si>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</si>
  <si>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</si>
  <si>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</si>
  <si>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</si>
  <si>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</si>
  <si>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</si>
  <si>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</si>
  <si>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</si>
  <si>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</si>
  <si>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</si>
  <si>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</si>
  <si>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</si>
  <si>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</si>
  <si>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</si>
  <si>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</si>
  <si>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</si>
  <si>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</si>
  <si>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</si>
  <si>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</si>
  <si>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</si>
  <si>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</si>
  <si>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</si>
  <si>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</si>
  <si>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</si>
  <si>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</si>
  <si>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</si>
  <si>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</si>
  <si>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</si>
  <si>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</si>
  <si>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</si>
  <si>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</si>
  <si>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</si>
  <si>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</si>
  <si>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</si>
  <si>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</si>
  <si>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</si>
  <si>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</si>
  <si>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</si>
  <si>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</si>
  <si>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</si>
  <si>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</si>
  <si>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</si>
  <si>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</si>
  <si>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</si>
  <si>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</si>
  <si>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</si>
  <si>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</si>
  <si>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</si>
  <si>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</si>
  <si>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</si>
  <si>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</si>
  <si>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</si>
  <si>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</si>
  <si>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</si>
  <si>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</si>
  <si>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</si>
  <si>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</si>
  <si>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</si>
  <si>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</si>
  <si>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</si>
  <si>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</si>
  <si>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</si>
  <si>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</si>
  <si>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</si>
  <si>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</si>
  <si>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</si>
  <si>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</si>
  <si>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</si>
  <si>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</si>
  <si>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</si>
  <si>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</si>
  <si>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</si>
  <si>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</si>
  <si>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</si>
  <si>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</si>
  <si>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</si>
  <si>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</si>
  <si>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</si>
  <si>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</si>
  <si>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</si>
  <si>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</si>
  <si>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</si>
  <si>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</si>
  <si>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</si>
  <si>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</si>
  <si>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</si>
  <si>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</si>
  <si>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</si>
  <si>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</si>
  <si>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</si>
  <si>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</si>
  <si>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</si>
  <si>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</si>
  <si>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</si>
  <si>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</si>
  <si>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</si>
  <si>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</si>
  <si>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</si>
  <si>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</si>
  <si>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</si>
  <si>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</si>
  <si>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</si>
  <si>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</si>
  <si>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</si>
  <si>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</si>
  <si>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</si>
  <si>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</si>
  <si>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</si>
  <si>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</si>
  <si>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</si>
  <si>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</si>
  <si>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</si>
  <si>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</si>
  <si>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</si>
  <si>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</si>
  <si>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</si>
  <si>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</si>
  <si>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</si>
  <si>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</si>
  <si>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</si>
  <si>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</si>
  <si>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</si>
  <si>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</si>
  <si>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</si>
  <si>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</si>
  <si>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</si>
  <si>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</si>
  <si>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</si>
  <si>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</si>
  <si>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</si>
  <si>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</si>
  <si>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</si>
  <si>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</si>
  <si>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</si>
  <si>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</si>
  <si>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</si>
  <si>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</si>
  <si>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</si>
  <si>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</si>
  <si>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</si>
  <si>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</si>
  <si>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</si>
  <si>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</si>
  <si>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</si>
  <si>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</si>
  <si>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</si>
  <si>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</si>
  <si>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</si>
  <si>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</si>
  <si>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</si>
  <si>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</si>
  <si>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</si>
  <si>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</si>
  <si>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</si>
  <si>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</si>
  <si>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</si>
  <si>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</si>
  <si>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</si>
  <si>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</si>
  <si>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</si>
  <si>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</si>
  <si>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</si>
  <si>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</si>
  <si>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</si>
  <si>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</si>
  <si>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</si>
  <si>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</si>
  <si>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</si>
  <si>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</si>
  <si>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</si>
  <si>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</si>
  <si>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</si>
  <si>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</si>
  <si>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</si>
  <si>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</si>
  <si>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</si>
  <si>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</si>
  <si>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</si>
  <si>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</si>
  <si>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</si>
  <si>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</si>
  <si>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</si>
  <si>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</si>
  <si>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</si>
  <si>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</si>
  <si>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</si>
  <si>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</si>
  <si>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</si>
  <si>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</si>
  <si>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</si>
  <si>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</si>
  <si>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</si>
  <si>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</si>
  <si>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</si>
  <si>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</si>
  <si>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</si>
  <si>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</si>
  <si>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</si>
  <si>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</si>
  <si>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</si>
  <si>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</si>
  <si>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</si>
  <si>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</si>
  <si>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</si>
  <si>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</si>
  <si>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</si>
  <si>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</si>
  <si>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</si>
  <si>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</si>
  <si>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</si>
  <si>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</si>
  <si>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</si>
  <si>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</si>
  <si>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</si>
  <si>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</si>
  <si>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</si>
  <si>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</si>
  <si>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</si>
  <si>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</si>
  <si>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</si>
  <si>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</si>
  <si>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</si>
  <si>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</si>
  <si>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</si>
  <si>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</si>
  <si>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</si>
  <si>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</si>
  <si>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</si>
  <si>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</si>
  <si>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</si>
  <si>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</si>
  <si>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</si>
  <si>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</si>
  <si>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</si>
  <si>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</si>
  <si>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</si>
  <si>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</si>
  <si>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</si>
  <si>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</si>
  <si>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</si>
  <si>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</si>
  <si>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</si>
  <si>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</si>
  <si>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</si>
  <si>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</si>
  <si>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</si>
  <si>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</si>
  <si>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</si>
  <si>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</si>
  <si>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</si>
  <si>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</si>
  <si>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</si>
  <si>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</si>
  <si>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</si>
  <si>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</si>
  <si>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</si>
  <si>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</si>
  <si>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</si>
  <si>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</si>
  <si>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</si>
  <si>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</si>
  <si>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</si>
  <si>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</si>
  <si>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</si>
  <si>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</si>
  <si>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</si>
  <si>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</si>
  <si>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</si>
  <si>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</si>
  <si>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</si>
  <si>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</si>
  <si>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</si>
  <si>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</si>
  <si>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</si>
  <si>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</si>
  <si>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</si>
  <si>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</si>
  <si>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</si>
  <si>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</si>
  <si>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</si>
  <si>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</si>
  <si>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</si>
  <si>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</si>
  <si>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</si>
  <si>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</si>
  <si>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</si>
  <si>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</si>
  <si>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</si>
  <si>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</si>
  <si>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</si>
  <si>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</si>
  <si>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</si>
  <si>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</si>
  <si>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</si>
  <si>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</si>
  <si>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</si>
  <si>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</si>
  <si>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</si>
  <si>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</si>
  <si>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</si>
  <si>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</si>
  <si>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</si>
  <si>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</si>
  <si>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</si>
  <si>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</si>
  <si>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</si>
  <si>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</si>
  <si>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</si>
  <si>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</si>
  <si>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</si>
  <si>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</si>
  <si>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</si>
  <si>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</si>
  <si>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</si>
  <si>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</si>
  <si>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</si>
  <si>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</si>
  <si>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</si>
  <si>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</si>
  <si>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</si>
  <si>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</si>
  <si>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</si>
  <si>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</si>
  <si>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</si>
  <si>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</si>
  <si>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</si>
  <si>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</si>
  <si>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</si>
  <si>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</si>
  <si>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</si>
  <si>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</si>
  <si>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</si>
  <si>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</si>
  <si>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</si>
  <si>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</si>
  <si>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</si>
  <si>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</si>
  <si>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</si>
  <si>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</si>
  <si>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</si>
  <si>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</si>
  <si>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</si>
  <si>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</si>
  <si>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</si>
  <si>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</si>
  <si>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</si>
  <si>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</si>
  <si>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</si>
  <si>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</si>
  <si>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</si>
  <si>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</si>
  <si>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</si>
  <si>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</si>
  <si>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</si>
  <si>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</si>
  <si>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</si>
  <si>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</si>
  <si>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</si>
  <si>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</si>
  <si>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</si>
  <si>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</si>
  <si>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</si>
  <si>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</si>
  <si>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</si>
  <si>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</si>
  <si>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</si>
  <si>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</si>
  <si>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</si>
  <si>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</si>
  <si>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</si>
  <si>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</si>
  <si>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</si>
  <si>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</si>
  <si>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</si>
  <si>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</si>
  <si>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</si>
  <si>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</si>
  <si>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</si>
  <si>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</si>
  <si>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</si>
  <si>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</si>
  <si>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</si>
  <si>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</si>
  <si>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</si>
  <si>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</si>
  <si>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</si>
  <si>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</si>
  <si>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</si>
  <si>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</si>
  <si>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</si>
  <si>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</si>
  <si>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</si>
  <si>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</si>
  <si>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</si>
  <si>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</si>
  <si>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</si>
  <si>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</si>
  <si>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</si>
  <si>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</si>
  <si>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</si>
  <si>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</si>
  <si>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</si>
  <si>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</si>
  <si>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</si>
  <si>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</si>
  <si>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</si>
  <si>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</si>
  <si>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</si>
  <si>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</si>
  <si>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</si>
  <si>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</si>
  <si>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</si>
  <si>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</si>
  <si>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</si>
  <si>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</si>
  <si>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</si>
  <si>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</si>
  <si>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</si>
  <si>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</si>
  <si>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</si>
  <si>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</si>
  <si>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</si>
  <si>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</si>
  <si>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</si>
  <si>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</si>
  <si>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</si>
  <si>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</si>
  <si>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</si>
  <si>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</si>
  <si>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</si>
  <si>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</si>
  <si>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</si>
  <si>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</si>
  <si>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</si>
  <si>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</si>
  <si>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</si>
  <si>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</si>
  <si>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</si>
  <si>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</si>
  <si>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</si>
  <si>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</si>
  <si>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</si>
  <si>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</si>
  <si>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</si>
  <si>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</si>
  <si>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</si>
  <si>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</si>
  <si>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</si>
  <si>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</si>
  <si>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</si>
  <si>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</si>
  <si>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</si>
  <si>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</si>
  <si>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</si>
  <si>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</si>
  <si>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</si>
  <si>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</si>
  <si>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</si>
  <si>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</si>
  <si>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</si>
  <si>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</si>
  <si>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</si>
  <si>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</si>
  <si>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</si>
  <si>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</si>
  <si>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</si>
  <si>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</si>
  <si>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</si>
  <si>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</si>
  <si>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</si>
  <si>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</si>
  <si>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</si>
  <si>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</si>
  <si>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</si>
  <si>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</si>
  <si>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</si>
  <si>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</si>
  <si>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</si>
  <si>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</si>
  <si>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</si>
  <si>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</si>
  <si>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</si>
  <si>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</si>
  <si>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</si>
  <si>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</si>
  <si>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</si>
  <si>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</si>
  <si>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</si>
  <si>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</si>
  <si>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</si>
  <si>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</si>
  <si>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</si>
  <si>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</si>
  <si>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</si>
  <si>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</si>
  <si>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</si>
  <si>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</si>
  <si>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</si>
  <si>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</si>
  <si>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</si>
  <si>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</si>
  <si>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</si>
  <si>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</si>
  <si>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</si>
  <si>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</si>
  <si>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</si>
  <si>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</si>
  <si>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</si>
  <si>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</si>
  <si>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</si>
  <si>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</si>
  <si>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</si>
  <si>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</si>
  <si>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</si>
  <si>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</si>
  <si>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</si>
  <si>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</si>
  <si>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</si>
  <si>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</si>
  <si>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</si>
  <si>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</si>
  <si>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</si>
  <si>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</si>
  <si>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</si>
  <si>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</si>
  <si>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</si>
  <si>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</si>
  <si>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</si>
  <si>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</si>
  <si>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</si>
  <si>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</si>
  <si>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</si>
  <si>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</si>
  <si>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</si>
  <si>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</si>
  <si>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</si>
  <si>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</si>
  <si>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</si>
  <si>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</si>
  <si>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</si>
  <si>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</si>
  <si>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</si>
  <si>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</si>
  <si>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</si>
  <si>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</si>
  <si>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</si>
  <si>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</si>
  <si>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</si>
  <si>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</si>
  <si>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</si>
  <si>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</si>
  <si>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</si>
  <si>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</si>
  <si>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</si>
  <si>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</si>
  <si>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</si>
  <si>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</si>
  <si>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</si>
  <si>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</si>
  <si>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</si>
  <si>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</si>
  <si>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</si>
  <si>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</si>
  <si>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</si>
  <si>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</si>
  <si>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</si>
  <si>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</si>
  <si>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</si>
  <si>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</si>
  <si>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</si>
  <si>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</si>
  <si>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</si>
  <si>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</si>
  <si>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</si>
  <si>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</si>
  <si>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</si>
  <si>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</si>
  <si>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</si>
  <si>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</si>
  <si>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</si>
  <si>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</si>
  <si>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</si>
  <si>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</si>
  <si>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</si>
  <si>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</si>
  <si>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</si>
  <si>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</si>
  <si>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</si>
  <si>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</si>
  <si>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</si>
  <si>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</si>
  <si>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</si>
  <si>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</si>
  <si>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</si>
  <si>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</si>
  <si>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</si>
  <si>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</si>
  <si>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</si>
  <si>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</si>
  <si>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</si>
  <si>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</si>
  <si>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</si>
  <si>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</si>
  <si>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</si>
  <si>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</si>
  <si>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</si>
  <si>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</si>
  <si>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</si>
  <si>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</si>
  <si>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</si>
  <si>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</si>
  <si>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</si>
  <si>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</si>
  <si>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</si>
  <si>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</si>
  <si>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</si>
  <si>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</si>
  <si>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</si>
  <si>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</si>
  <si>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</si>
  <si>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</si>
  <si>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</si>
  <si>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</si>
  <si>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</si>
  <si>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</si>
  <si>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</si>
  <si>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</si>
  <si>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</si>
  <si>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</si>
  <si>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</si>
  <si>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</si>
  <si>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</si>
  <si>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</si>
  <si>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</si>
  <si>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</si>
  <si>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</si>
  <si>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</si>
  <si>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</si>
  <si>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</si>
  <si>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</si>
  <si>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</si>
  <si>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</si>
  <si>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</si>
  <si>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</si>
  <si>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</si>
  <si>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</si>
  <si>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</si>
  <si>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</si>
  <si>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</si>
  <si>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</si>
  <si>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</si>
  <si>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</si>
  <si>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</si>
  <si>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</si>
  <si>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</si>
  <si>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</si>
  <si>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</si>
  <si>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</si>
  <si>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</si>
  <si>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</si>
  <si>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</si>
  <si>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</si>
  <si>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</si>
  <si>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</si>
  <si>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</si>
  <si>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</si>
  <si>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</si>
  <si>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</si>
  <si>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</si>
  <si>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</si>
  <si>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</si>
  <si>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</si>
  <si>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</si>
  <si>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</si>
  <si>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</si>
  <si>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</si>
  <si>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</si>
  <si>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</si>
  <si>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</si>
  <si>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</si>
  <si>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</si>
  <si>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</si>
  <si>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</si>
  <si>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</si>
  <si>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</si>
  <si>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</si>
  <si>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</si>
  <si>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</si>
  <si>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</si>
  <si>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</si>
  <si>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</si>
  <si>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</si>
  <si>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</si>
  <si>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</si>
  <si>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</si>
  <si>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</si>
  <si>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</si>
  <si>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</si>
  <si>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</si>
  <si>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</si>
  <si>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</si>
  <si>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</si>
  <si>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</si>
  <si>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</si>
  <si>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</si>
  <si>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</si>
  <si>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</si>
  <si>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</si>
  <si>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</si>
  <si>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</si>
  <si>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</si>
  <si>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</si>
  <si>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</si>
  <si>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</si>
  <si>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</si>
  <si>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</si>
  <si>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</si>
  <si>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</si>
  <si>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</si>
  <si>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</si>
  <si>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</si>
  <si>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</si>
  <si>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</si>
  <si>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</si>
  <si>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</si>
  <si>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</si>
  <si>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</si>
  <si>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</si>
  <si>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</si>
  <si>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</si>
  <si>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</si>
  <si>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</si>
  <si>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</si>
  <si>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</si>
  <si>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</si>
  <si>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</si>
  <si>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</si>
  <si>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</si>
  <si>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</si>
  <si>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</si>
  <si>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</si>
  <si>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</si>
  <si>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</si>
  <si>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</si>
  <si>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</si>
  <si>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</si>
  <si>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</si>
  <si>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</si>
  <si>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</si>
  <si>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</si>
  <si>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</si>
  <si>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</si>
  <si>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</si>
  <si>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</si>
  <si>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</si>
  <si>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</si>
  <si>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</si>
  <si>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</si>
  <si>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</si>
  <si>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</si>
  <si>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</si>
  <si>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</si>
  <si>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</si>
  <si>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</si>
  <si>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</si>
  <si>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</si>
  <si>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</si>
  <si>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</si>
  <si>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</si>
  <si>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</si>
  <si>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</si>
  <si>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</si>
  <si>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</si>
  <si>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</si>
  <si>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</si>
  <si>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</si>
  <si>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</si>
  <si>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</si>
  <si>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</si>
  <si>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</si>
  <si>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</si>
  <si>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</si>
  <si>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</si>
  <si>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</si>
  <si>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</si>
  <si>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</si>
  <si>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</si>
  <si>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</si>
  <si>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</si>
  <si>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</si>
  <si>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</si>
  <si>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</si>
  <si>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</si>
  <si>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</si>
  <si>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</si>
  <si>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</si>
  <si>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</si>
  <si>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</si>
  <si>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</si>
  <si>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</si>
  <si>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</si>
  <si>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</si>
  <si>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</si>
  <si>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</si>
  <si>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</si>
  <si>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</si>
  <si>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</si>
  <si>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</si>
  <si>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</si>
  <si>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</si>
  <si>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</si>
  <si>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</si>
  <si>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</si>
  <si>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</si>
  <si>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</si>
  <si>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</si>
  <si>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</si>
  <si>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</si>
  <si>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</si>
  <si>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</si>
  <si>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</si>
  <si>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</si>
  <si>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</si>
  <si>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</si>
  <si>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</si>
  <si>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</si>
  <si>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</si>
  <si>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</si>
  <si>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</si>
  <si>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</si>
  <si>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</si>
  <si>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</si>
  <si>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</si>
  <si>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</si>
  <si>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</si>
  <si>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</si>
  <si>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</si>
  <si>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</si>
  <si>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</si>
  <si>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</si>
  <si>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</si>
  <si>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</si>
  <si>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</si>
  <si>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</si>
  <si>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</si>
  <si>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</si>
  <si>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</si>
  <si>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</si>
  <si>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</si>
  <si>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</si>
  <si>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</si>
  <si>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</si>
  <si>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</si>
  <si>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</si>
  <si>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</si>
  <si>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</si>
  <si>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</si>
  <si>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</si>
  <si>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</si>
  <si>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</si>
  <si>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</si>
  <si>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</si>
  <si>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</si>
  <si>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</si>
  <si>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</si>
  <si>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</si>
  <si>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</si>
  <si>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</si>
  <si>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</si>
  <si>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</si>
  <si>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</si>
  <si>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</si>
  <si>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</si>
  <si>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</si>
  <si>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</si>
  <si>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</si>
  <si>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</si>
  <si>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</si>
  <si>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</si>
  <si>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</si>
  <si>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</si>
  <si>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</si>
  <si>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</si>
  <si>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</si>
  <si>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</si>
  <si>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</si>
  <si>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</si>
  <si>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</si>
  <si>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</si>
  <si>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</si>
  <si>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</si>
  <si>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</si>
  <si>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</si>
  <si>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</si>
  <si>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</si>
  <si>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</si>
  <si>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</si>
  <si>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</si>
  <si>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</si>
  <si>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</si>
  <si>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</si>
  <si>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</si>
  <si>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</si>
  <si>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</si>
  <si>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</si>
  <si>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</si>
  <si>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</si>
  <si>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</si>
  <si>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</si>
  <si>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</si>
  <si>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</si>
  <si>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</si>
  <si>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</si>
  <si>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</si>
  <si>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</si>
  <si>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</si>
  <si>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</si>
  <si>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</si>
  <si>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</si>
  <si>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</si>
  <si>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</si>
  <si>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</si>
  <si>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</si>
  <si>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</si>
  <si>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</si>
  <si>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</si>
  <si>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</si>
  <si>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</si>
  <si>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</si>
  <si>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</si>
  <si>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</si>
  <si>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</si>
  <si>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</si>
  <si>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</si>
  <si>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</si>
  <si>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</si>
  <si>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</si>
  <si>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</si>
  <si>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</si>
  <si>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</si>
  <si>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</si>
  <si>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</si>
  <si>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</si>
  <si>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</si>
  <si>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</si>
  <si>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</si>
  <si>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</si>
  <si>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</si>
  <si>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</si>
  <si>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</si>
  <si>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</si>
  <si>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</si>
  <si>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</si>
  <si>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</si>
  <si>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</si>
  <si>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</si>
  <si>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</si>
  <si>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</si>
  <si>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</si>
  <si>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</si>
  <si>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</si>
  <si>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</si>
  <si>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</si>
  <si>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</si>
  <si>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</si>
  <si>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</si>
  <si>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</si>
  <si>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</si>
  <si>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</si>
  <si>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</si>
  <si>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</si>
  <si>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</si>
  <si>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</si>
  <si>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</si>
  <si>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</si>
  <si>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</si>
  <si>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</si>
  <si>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</si>
  <si>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</si>
  <si>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</si>
  <si>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</si>
  <si>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</si>
  <si>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</si>
  <si>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</si>
  <si>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</si>
  <si>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</si>
  <si>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</si>
  <si>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</si>
  <si>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</si>
  <si>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</si>
  <si>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</si>
  <si>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</si>
  <si>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</si>
  <si>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</si>
  <si>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</si>
  <si>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</si>
  <si>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</si>
  <si>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</si>
  <si>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</si>
  <si>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</si>
  <si>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</si>
  <si>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</si>
  <si>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</si>
  <si>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</si>
  <si>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</si>
  <si>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</si>
  <si>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</si>
  <si>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</si>
  <si>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</si>
  <si>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</si>
  <si>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</si>
  <si>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</si>
  <si>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</si>
  <si>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</si>
  <si>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</si>
  <si>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</si>
  <si>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</si>
  <si>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</si>
  <si>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</si>
  <si>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</si>
  <si>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</si>
  <si>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</si>
  <si>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</si>
  <si>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</si>
  <si>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</si>
  <si>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</si>
  <si>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</si>
  <si>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</si>
  <si>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</si>
  <si>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</si>
  <si>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</si>
  <si>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</si>
  <si>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</si>
  <si>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</si>
  <si>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</si>
  <si>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</si>
  <si>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</si>
  <si>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</si>
  <si>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</si>
  <si>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</si>
  <si>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</si>
  <si>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</si>
  <si>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</si>
  <si>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</si>
  <si>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</si>
  <si>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</si>
  <si>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</si>
  <si>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</si>
  <si>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</si>
  <si>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</si>
  <si>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</si>
  <si>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</si>
  <si>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</si>
  <si>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</si>
  <si>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</si>
  <si>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</si>
  <si>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</si>
  <si>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</si>
  <si>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</si>
  <si>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</si>
  <si>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</si>
  <si>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</si>
  <si>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</si>
  <si>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</si>
  <si>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</si>
  <si>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</si>
  <si>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</si>
  <si>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</si>
  <si>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</si>
  <si>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</si>
  <si>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</si>
  <si>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</si>
  <si>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</si>
  <si>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</si>
  <si>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</si>
  <si>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</si>
  <si>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</si>
  <si>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</si>
  <si>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</si>
  <si>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</si>
  <si>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</si>
  <si>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</si>
  <si>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</si>
  <si>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</si>
  <si>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</si>
  <si>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</si>
  <si>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</si>
  <si>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</si>
  <si>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</si>
  <si>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</si>
  <si>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</si>
  <si>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</si>
  <si>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</si>
  <si>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</si>
  <si>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</si>
  <si>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</si>
  <si>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</si>
  <si>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</si>
  <si>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</si>
  <si>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</si>
  <si>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</si>
  <si>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</si>
  <si>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</si>
  <si>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</si>
  <si>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</si>
  <si>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</si>
  <si>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</si>
  <si>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</si>
  <si>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</si>
  <si>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</si>
  <si>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</si>
  <si>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</si>
  <si>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</si>
  <si>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</si>
  <si>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</si>
  <si>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</si>
  <si>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</si>
  <si>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</si>
  <si>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</si>
  <si>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</si>
  <si>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</si>
  <si>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</si>
  <si>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</si>
  <si>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</si>
  <si>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</si>
  <si>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</si>
  <si>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</si>
  <si>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</si>
  <si>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</si>
  <si>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</si>
  <si>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</si>
  <si>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</si>
  <si>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</si>
  <si>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</si>
  <si>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</si>
  <si>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</si>
  <si>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</si>
  <si>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</si>
  <si>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</si>
  <si>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</si>
  <si>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</si>
  <si>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</si>
  <si>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</si>
  <si>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</si>
  <si>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</si>
  <si>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</si>
  <si>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</si>
  <si>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</si>
  <si>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</si>
  <si>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</si>
  <si>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</si>
  <si>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</si>
  <si>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</si>
  <si>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</si>
  <si>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</si>
  <si>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</si>
  <si>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</si>
  <si>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</si>
  <si>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</si>
  <si>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</si>
  <si>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</si>
  <si>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</si>
  <si>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</si>
  <si>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</si>
  <si>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</si>
  <si>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</si>
  <si>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</si>
  <si>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</si>
  <si>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</si>
  <si>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</si>
  <si>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</si>
  <si>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</si>
  <si>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</si>
  <si>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</si>
  <si>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</si>
  <si>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</si>
  <si>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</si>
  <si>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</si>
  <si>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</si>
  <si>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</si>
  <si>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</si>
  <si>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</si>
  <si>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</si>
  <si>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</si>
  <si>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</si>
  <si>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</si>
  <si>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</si>
  <si>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</si>
  <si>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</si>
  <si>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</si>
  <si>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</si>
  <si>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</si>
  <si>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</si>
  <si>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</si>
  <si>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</si>
  <si>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</si>
  <si>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</si>
  <si>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</si>
  <si>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</si>
  <si>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</si>
  <si>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</si>
  <si>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</si>
  <si>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</si>
  <si>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</si>
  <si>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</si>
  <si>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</si>
  <si>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</si>
  <si>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</si>
  <si>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</si>
  <si>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</si>
  <si>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</si>
  <si>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</si>
  <si>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</si>
  <si>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</si>
  <si>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</si>
  <si>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</si>
  <si>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</si>
  <si>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</si>
  <si>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</si>
  <si>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</si>
  <si>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</si>
  <si>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</si>
  <si>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</si>
  <si>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</si>
  <si>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</si>
  <si>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</si>
  <si>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</si>
  <si>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</si>
  <si>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</si>
  <si>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</si>
  <si>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</si>
  <si>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</si>
  <si>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</si>
  <si>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</si>
  <si>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</si>
  <si>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</si>
  <si>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</si>
  <si>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</si>
  <si>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</si>
  <si>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</si>
  <si>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</si>
  <si>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</si>
  <si>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</si>
  <si>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</si>
  <si>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</si>
  <si>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</si>
  <si>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</si>
  <si>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</si>
  <si>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</si>
  <si>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</si>
  <si>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</si>
  <si>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</si>
  <si>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</si>
  <si>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</si>
  <si>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</si>
  <si>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</si>
  <si>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</si>
  <si>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</si>
  <si>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</si>
  <si>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</si>
  <si>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</si>
  <si>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</si>
  <si>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</si>
  <si>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</si>
  <si>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</si>
  <si>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</si>
  <si>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</si>
  <si>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</si>
  <si>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</si>
  <si>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</si>
  <si>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</si>
  <si>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</si>
  <si>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</si>
  <si>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</si>
  <si>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</si>
  <si>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</si>
  <si>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</si>
  <si>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</si>
  <si>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</si>
  <si>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</si>
  <si>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</si>
  <si>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</si>
  <si>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</si>
  <si>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</si>
  <si>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</si>
  <si>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</si>
  <si>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</si>
  <si>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</si>
  <si>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</si>
  <si>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</si>
  <si>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</si>
  <si>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</si>
  <si>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</si>
  <si>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</si>
  <si>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</si>
  <si>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</si>
  <si>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</si>
  <si>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</si>
  <si>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</si>
  <si>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</si>
  <si>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</si>
  <si>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</si>
  <si>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</si>
  <si>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</si>
  <si>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</si>
  <si>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</si>
  <si>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</si>
  <si>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</si>
  <si>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</si>
  <si>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</si>
  <si>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</si>
  <si>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</si>
  <si>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</si>
  <si>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</si>
  <si>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</si>
  <si>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</si>
  <si>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</si>
  <si>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</si>
  <si>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</si>
  <si>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</si>
  <si>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</si>
  <si>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</si>
  <si>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</si>
  <si>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</si>
  <si>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</si>
  <si>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</si>
  <si>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</si>
  <si>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</si>
  <si>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</si>
  <si>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</si>
  <si>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</si>
  <si>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</si>
  <si>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</si>
  <si>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</si>
  <si>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</si>
  <si>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</si>
  <si>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</si>
  <si>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</si>
  <si>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</si>
  <si>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</si>
  <si>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</si>
  <si>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</si>
  <si>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</si>
  <si>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</si>
  <si>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</si>
  <si>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</si>
  <si>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</si>
  <si>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</si>
  <si>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</si>
  <si>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</si>
  <si>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</si>
  <si>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</si>
  <si>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</si>
  <si>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</si>
  <si>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</si>
  <si>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</si>
  <si>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</si>
  <si>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</si>
  <si>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</si>
  <si>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</si>
  <si>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</si>
  <si>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</si>
  <si>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</si>
  <si>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</si>
  <si>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</si>
  <si>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</si>
  <si>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</si>
  <si>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</si>
  <si>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</si>
  <si>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</si>
  <si>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</si>
  <si>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</si>
  <si>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</si>
  <si>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</si>
  <si>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</si>
  <si>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</si>
  <si>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</si>
  <si>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</si>
  <si>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</si>
  <si>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</si>
  <si>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</si>
  <si>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</si>
  <si>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</si>
  <si>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</si>
  <si>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</si>
  <si>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</si>
  <si>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</si>
  <si>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</si>
  <si>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</si>
  <si>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</si>
  <si>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</si>
  <si>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</si>
  <si>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</si>
  <si>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</si>
  <si>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</si>
  <si>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</si>
  <si>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</si>
  <si>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</si>
  <si>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</si>
  <si>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</si>
  <si>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</si>
  <si>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</si>
  <si>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</si>
  <si>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</si>
  <si>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</si>
  <si>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</si>
  <si>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</si>
  <si>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</si>
  <si>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</si>
  <si>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</si>
  <si>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</si>
  <si>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</si>
  <si>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</si>
  <si>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</si>
  <si>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</si>
  <si>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</si>
  <si>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</si>
  <si>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</si>
  <si>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</si>
  <si>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</si>
  <si>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</si>
  <si>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</si>
  <si>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</si>
  <si>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</si>
  <si>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</si>
  <si>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</si>
  <si>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</si>
  <si>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</si>
  <si>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</si>
  <si>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</si>
  <si>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</si>
  <si>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</si>
  <si>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</si>
  <si>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</si>
  <si>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</si>
  <si>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</si>
  <si>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</si>
  <si>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</si>
  <si>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</si>
  <si>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</si>
  <si>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</si>
  <si>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</si>
  <si>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</si>
  <si>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</si>
  <si>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</si>
  <si>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</si>
  <si>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</si>
  <si>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</si>
  <si>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</si>
  <si>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</si>
  <si>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</si>
  <si>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</si>
  <si>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</si>
  <si>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</si>
  <si>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</si>
  <si>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</si>
  <si>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</si>
  <si>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</si>
  <si>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</si>
  <si>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</si>
  <si>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</si>
  <si>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</si>
  <si>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</si>
  <si>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</si>
  <si>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</si>
  <si>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</si>
  <si>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</si>
  <si>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</si>
  <si>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</si>
  <si>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</si>
  <si>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</si>
  <si>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</si>
  <si>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</si>
  <si>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</si>
  <si>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</si>
  <si>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</si>
  <si>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</si>
  <si>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</si>
  <si>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</si>
  <si>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</si>
  <si>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</si>
  <si>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</si>
  <si>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</si>
  <si>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</si>
  <si>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</si>
  <si>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</si>
  <si>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</si>
  <si>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</si>
  <si>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</si>
  <si>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</si>
  <si>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</si>
  <si>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</si>
  <si>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</si>
  <si>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</si>
  <si>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</si>
  <si>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</si>
  <si>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</si>
  <si>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</si>
  <si>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</si>
  <si>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</si>
  <si>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</si>
  <si>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</si>
  <si>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</si>
  <si>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</si>
  <si>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</si>
  <si>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</si>
  <si>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</si>
  <si>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</si>
  <si>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</si>
  <si>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</si>
  <si>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</si>
  <si>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</si>
  <si>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</si>
  <si>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</si>
  <si>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</si>
  <si>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</si>
  <si>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</si>
  <si>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</si>
  <si>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</si>
  <si>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</si>
  <si>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</si>
  <si>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</si>
  <si>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</si>
  <si>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</si>
  <si>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</si>
  <si>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</si>
  <si>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</si>
  <si>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</si>
  <si>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</si>
  <si>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</si>
  <si>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</si>
  <si>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</si>
  <si>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</si>
  <si>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</si>
  <si>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</si>
  <si>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</si>
  <si>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</si>
  <si>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</si>
  <si>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</si>
  <si>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</si>
  <si>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</si>
  <si>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</si>
  <si>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</si>
  <si>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</si>
  <si>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</si>
  <si>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</si>
  <si>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</si>
  <si>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</si>
  <si>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</si>
  <si>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</si>
  <si>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</si>
  <si>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</si>
  <si>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</si>
  <si>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</si>
  <si>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</si>
  <si>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</si>
  <si>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</si>
  <si>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</si>
  <si>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</si>
  <si>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</si>
  <si>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</si>
  <si>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</si>
  <si>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</si>
  <si>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</si>
  <si>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</si>
  <si>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</si>
  <si>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</si>
  <si>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</si>
  <si>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</si>
  <si>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</si>
  <si>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</si>
  <si>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</si>
  <si>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</si>
  <si>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</si>
  <si>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</si>
  <si>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</si>
  <si>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</si>
  <si>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</si>
  <si>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</si>
  <si>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</si>
  <si>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</si>
  <si>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</si>
  <si>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</si>
  <si>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</si>
  <si>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</si>
  <si>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</si>
  <si>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</si>
  <si>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</si>
  <si>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</si>
  <si>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</si>
  <si>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</si>
  <si>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</si>
  <si>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</si>
  <si>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</si>
  <si>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</si>
  <si>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</si>
  <si>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</si>
  <si>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</si>
  <si>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</si>
  <si>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</si>
  <si>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</si>
  <si>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</si>
  <si>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</si>
  <si>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</si>
  <si>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</si>
  <si>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</si>
  <si>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</si>
  <si>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</si>
  <si>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</si>
  <si>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</si>
  <si>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</si>
  <si>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</si>
  <si>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</si>
  <si>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</si>
  <si>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</si>
  <si>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</si>
  <si>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</si>
  <si>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</si>
  <si>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</si>
  <si>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</si>
  <si>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</si>
  <si>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</si>
  <si>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</si>
  <si>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</si>
  <si>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</si>
  <si>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</si>
  <si>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</si>
  <si>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</si>
  <si>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</si>
  <si>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</si>
  <si>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</si>
  <si>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</si>
  <si>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</si>
  <si>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</si>
  <si>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</si>
  <si>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</si>
  <si>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</si>
  <si>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</si>
  <si>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</si>
  <si>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</si>
  <si>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</si>
  <si>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</si>
  <si>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</si>
  <si>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</si>
  <si>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</si>
  <si>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</si>
  <si>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</si>
  <si>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</si>
  <si>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</si>
  <si>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</si>
  <si>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</si>
  <si>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</si>
  <si>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</si>
  <si>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</si>
  <si>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</si>
  <si>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</si>
  <si>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</si>
  <si>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</si>
  <si>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</si>
  <si>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</si>
  <si>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</si>
  <si>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</si>
  <si>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</si>
  <si>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</si>
  <si>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</si>
  <si>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</si>
  <si>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</si>
  <si>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</si>
  <si>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</si>
  <si>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</si>
  <si>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</si>
  <si>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</si>
  <si>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</si>
  <si>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</si>
  <si>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</si>
  <si>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</si>
  <si>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</si>
  <si>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</si>
  <si>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</si>
  <si>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</si>
  <si>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</si>
  <si>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</si>
  <si>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</si>
  <si>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</si>
  <si>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</si>
  <si>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</si>
  <si>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</si>
  <si>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</si>
  <si>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</si>
  <si>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</si>
  <si>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</si>
  <si>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</si>
  <si>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</si>
  <si>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</si>
  <si>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</si>
  <si>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</si>
  <si>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</si>
  <si>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</si>
  <si>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</si>
  <si>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</si>
  <si>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</si>
  <si>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</si>
  <si>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</si>
  <si>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</si>
  <si>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</si>
  <si>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</si>
  <si>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</si>
  <si>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</si>
  <si>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</si>
  <si>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</si>
  <si>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</si>
  <si>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</si>
  <si>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</si>
  <si>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</si>
  <si>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</si>
  <si>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</si>
  <si>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</si>
  <si>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</si>
  <si>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</si>
  <si>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</si>
  <si>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</si>
  <si>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</si>
  <si>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</si>
  <si>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</si>
  <si>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</si>
  <si>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</si>
  <si>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</si>
  <si>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</si>
  <si>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</si>
  <si>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</si>
  <si>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</si>
  <si>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</si>
  <si>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</si>
  <si>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</si>
  <si>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</si>
  <si>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</si>
  <si>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</si>
  <si>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</si>
  <si>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</si>
  <si>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</si>
  <si>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</si>
  <si>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</si>
  <si>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</si>
  <si>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</si>
  <si>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</si>
  <si>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</si>
  <si>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</si>
  <si>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</si>
  <si>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</si>
  <si>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</si>
  <si>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</si>
  <si>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</si>
  <si>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</si>
  <si>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</si>
  <si>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</si>
  <si>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</si>
  <si>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</si>
  <si>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</si>
  <si>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</si>
  <si>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</si>
  <si>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</si>
  <si>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</si>
  <si>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</si>
  <si>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</si>
  <si>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</si>
  <si>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</si>
  <si>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</si>
  <si>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</si>
  <si>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</si>
  <si>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</si>
  <si>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</si>
  <si>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</si>
  <si>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</si>
  <si>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</si>
  <si>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</si>
  <si>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</si>
  <si>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</si>
  <si>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</si>
  <si>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</si>
  <si>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</si>
  <si>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</si>
  <si>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</si>
  <si>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</si>
  <si>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</si>
  <si>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</si>
  <si>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</si>
  <si>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</si>
  <si>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</si>
  <si>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</si>
  <si>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</si>
  <si>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</si>
  <si>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</si>
  <si>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</si>
  <si>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</si>
  <si>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</si>
  <si>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</si>
  <si>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</si>
  <si>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</si>
  <si>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</si>
  <si>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</si>
  <si>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</si>
  <si>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</si>
  <si>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</si>
  <si>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</si>
  <si>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</si>
  <si>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</si>
  <si>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</si>
  <si>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</si>
  <si>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</si>
  <si>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</si>
  <si>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</si>
  <si>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</si>
  <si>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</si>
  <si>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</si>
  <si>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</si>
  <si>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</si>
  <si>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</si>
  <si>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</si>
  <si>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</si>
  <si>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</si>
  <si>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</si>
  <si>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</si>
  <si>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</si>
  <si>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</si>
  <si>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</si>
  <si>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</si>
  <si>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</si>
  <si>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</si>
  <si>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</si>
  <si>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</si>
  <si>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</si>
  <si>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</si>
  <si>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</si>
  <si>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</si>
  <si>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</si>
  <si>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</si>
  <si>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</si>
  <si>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</si>
  <si>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</si>
  <si>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</si>
  <si>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</si>
  <si>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</si>
  <si>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</si>
  <si>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</si>
  <si>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</si>
  <si>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</si>
  <si>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</si>
  <si>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</si>
  <si>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</si>
  <si>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</si>
  <si>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</si>
  <si>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</si>
  <si>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</si>
  <si>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</si>
  <si>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</si>
  <si>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</si>
  <si>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</si>
  <si>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</si>
  <si>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</si>
  <si>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</si>
  <si>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</si>
  <si>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</si>
  <si>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</si>
  <si>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</si>
  <si>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</si>
  <si>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</si>
  <si>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</si>
  <si>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</si>
  <si>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</si>
  <si>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</si>
  <si>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</si>
  <si>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</si>
  <si>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</si>
  <si>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</si>
  <si>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</si>
  <si>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</si>
  <si>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</si>
  <si>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</si>
  <si>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</si>
  <si>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</si>
  <si>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</si>
  <si>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</si>
  <si>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</si>
  <si>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</si>
  <si>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</si>
  <si>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</si>
  <si>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</si>
  <si>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</si>
  <si>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</si>
  <si>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</si>
  <si>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</si>
  <si>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</si>
  <si>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</si>
  <si>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</si>
  <si>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</si>
  <si>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</si>
  <si>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</si>
  <si>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</si>
  <si>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</si>
  <si>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</si>
  <si>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</si>
  <si>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</si>
  <si>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</si>
  <si>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</si>
  <si>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</si>
  <si>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</si>
  <si>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</si>
  <si>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</si>
  <si>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</si>
  <si>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</si>
  <si>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</si>
  <si>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</si>
  <si>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</si>
  <si>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</si>
  <si>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</si>
  <si>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</si>
  <si>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</si>
  <si>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</si>
  <si>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</si>
  <si>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</si>
  <si>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</si>
  <si>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</si>
  <si>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</si>
  <si>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</si>
  <si>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</si>
  <si>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</si>
  <si>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</si>
  <si>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</si>
  <si>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</si>
  <si>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</si>
  <si>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</si>
  <si>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</si>
  <si>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</si>
  <si>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</si>
  <si>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</si>
  <si>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</si>
  <si>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</si>
  <si>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</si>
  <si>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</si>
  <si>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</si>
  <si>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</si>
  <si>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</si>
  <si>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</si>
  <si>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</si>
  <si>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</si>
  <si>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</si>
  <si>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</si>
  <si>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</si>
  <si>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</si>
  <si>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</si>
  <si>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</si>
  <si>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</si>
  <si>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</si>
  <si>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</si>
  <si>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</si>
  <si>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</si>
  <si>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</si>
  <si>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</si>
  <si>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</si>
  <si>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</si>
  <si>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</si>
  <si>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</si>
  <si>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</si>
  <si>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</si>
  <si>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</si>
  <si>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</si>
  <si>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</si>
  <si>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</si>
  <si>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</si>
  <si>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</si>
  <si>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</si>
  <si>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</si>
  <si>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</si>
  <si>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</si>
  <si>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</si>
  <si>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</si>
  <si>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</si>
  <si>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</si>
  <si>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</si>
  <si>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</si>
  <si>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</si>
  <si>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</si>
  <si>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</si>
  <si>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</si>
  <si>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</si>
  <si>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</si>
  <si>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</si>
  <si>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</si>
  <si>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</si>
  <si>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</si>
  <si>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</si>
  <si>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</si>
  <si>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</si>
  <si>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</si>
  <si>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</si>
  <si>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</si>
  <si>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</si>
  <si>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</si>
  <si>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</si>
  <si>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</si>
  <si>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</si>
  <si>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</si>
  <si>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</si>
  <si>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</si>
  <si>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</si>
  <si>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</si>
  <si>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</si>
  <si>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</si>
  <si>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</si>
  <si>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</si>
  <si>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</si>
  <si>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</si>
  <si>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</si>
  <si>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</si>
  <si>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</si>
  <si>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</si>
  <si>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</si>
  <si>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</si>
  <si>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</si>
  <si>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</si>
  <si>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</si>
  <si>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</si>
  <si>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</si>
  <si>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</si>
  <si>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</si>
  <si>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</si>
  <si>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</si>
  <si>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</si>
  <si>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</si>
  <si>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</si>
  <si>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</si>
  <si>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</si>
  <si>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</si>
  <si>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</si>
  <si>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</si>
  <si>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</si>
  <si>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</si>
  <si>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</si>
  <si>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</si>
  <si>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</si>
  <si>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</si>
  <si>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</si>
  <si>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</si>
  <si>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</si>
  <si>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</si>
  <si>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</si>
  <si>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</si>
  <si>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</si>
  <si>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</si>
  <si>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</si>
  <si>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</si>
  <si>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</si>
  <si>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</si>
  <si>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</si>
  <si>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</si>
  <si>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</si>
  <si>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</si>
  <si>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</si>
  <si>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</si>
  <si>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</si>
  <si>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</si>
  <si>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</si>
  <si>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</si>
  <si>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</si>
  <si>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</si>
  <si>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</si>
  <si>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</si>
  <si>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</si>
  <si>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</si>
  <si>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</si>
  <si>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</si>
  <si>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</si>
  <si>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</si>
  <si>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</si>
  <si>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</si>
  <si>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</si>
  <si>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</si>
  <si>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</si>
  <si>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</si>
  <si>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</si>
  <si>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</si>
  <si>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</si>
  <si>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</si>
  <si>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</si>
  <si>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</si>
  <si>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</si>
  <si>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</si>
  <si>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</si>
  <si>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</si>
  <si>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</si>
  <si>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</si>
  <si>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</si>
  <si>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</si>
  <si>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</si>
  <si>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</si>
  <si>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</si>
  <si>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</si>
  <si>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</si>
  <si>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</si>
  <si>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</si>
  <si>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</si>
  <si>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</si>
  <si>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</si>
  <si>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</si>
  <si>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</si>
  <si>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</si>
  <si>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</si>
  <si>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</si>
  <si>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</si>
  <si>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</si>
  <si>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</si>
  <si>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</si>
  <si>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</si>
  <si>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</si>
  <si>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</si>
  <si>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</si>
  <si>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</si>
  <si>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</si>
  <si>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</si>
  <si>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</si>
  <si>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</si>
  <si>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</si>
  <si>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</si>
  <si>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</si>
  <si>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</si>
  <si>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</si>
  <si>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</si>
  <si>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</si>
  <si>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</si>
  <si>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</si>
  <si>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</si>
  <si>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</si>
  <si>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</si>
  <si>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</si>
  <si>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</si>
  <si>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</si>
  <si>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</si>
  <si>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</si>
  <si>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</si>
  <si>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</si>
  <si>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</si>
  <si>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</si>
  <si>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</si>
  <si>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</si>
  <si>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</si>
  <si>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</si>
  <si>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</si>
  <si>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</si>
  <si>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</si>
  <si>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</si>
  <si>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</si>
  <si>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</si>
  <si>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</si>
  <si>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</si>
  <si>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</si>
  <si>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</si>
  <si>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</si>
  <si>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</si>
  <si>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</si>
  <si>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</si>
  <si>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</si>
  <si>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</si>
  <si>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</si>
  <si>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</si>
  <si>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</si>
  <si>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</si>
  <si>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</si>
  <si>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</si>
  <si>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</si>
  <si>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</si>
  <si>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</si>
  <si>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</si>
  <si>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</si>
  <si>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</si>
  <si>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</si>
  <si>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</si>
  <si>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</si>
  <si>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</si>
  <si>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</si>
  <si>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</si>
  <si>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</si>
  <si>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</si>
  <si>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</si>
  <si>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</si>
  <si>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</si>
  <si>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</si>
  <si>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</si>
  <si>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</si>
  <si>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</si>
  <si>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</si>
  <si>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</si>
  <si>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</si>
  <si>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</si>
  <si>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</si>
  <si>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</si>
  <si>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</si>
  <si>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</si>
  <si>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</si>
  <si>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</si>
  <si>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</si>
  <si>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</si>
  <si>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</si>
  <si>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</si>
  <si>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</si>
  <si>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</si>
  <si>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</si>
  <si>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</si>
  <si>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</si>
  <si>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</si>
  <si>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</si>
  <si>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</si>
  <si>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</si>
  <si>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</si>
  <si>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</si>
  <si>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</si>
  <si>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</si>
  <si>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</si>
  <si>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</si>
  <si>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</si>
  <si>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</si>
  <si>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</si>
  <si>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</si>
  <si>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</si>
  <si>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</si>
  <si>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</si>
  <si>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</si>
  <si>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</si>
  <si>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</si>
  <si>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</si>
  <si>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</si>
  <si>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</si>
  <si>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</si>
  <si>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</si>
  <si>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</si>
  <si>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</si>
  <si>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</si>
  <si>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</si>
  <si>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</si>
  <si>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</si>
  <si>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</si>
  <si>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</si>
  <si>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</si>
  <si>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</si>
  <si>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</si>
  <si>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</si>
  <si>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</si>
  <si>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</si>
  <si>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</si>
  <si>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</si>
  <si>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</si>
  <si>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</si>
  <si>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</si>
  <si>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</si>
  <si>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</si>
  <si>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</si>
  <si>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</si>
  <si>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</si>
  <si>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</si>
  <si>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</si>
  <si>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</si>
  <si>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</si>
  <si>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</si>
  <si>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</si>
  <si>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</si>
  <si>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</si>
  <si>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</si>
  <si>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</si>
  <si>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</si>
  <si>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</si>
  <si>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</si>
  <si>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</si>
  <si>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</si>
  <si>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</si>
  <si>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</si>
  <si>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</si>
  <si>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</si>
  <si>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</si>
  <si>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</si>
  <si>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</si>
  <si>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</si>
  <si>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</si>
  <si>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</si>
  <si>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</si>
  <si>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</si>
  <si>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</si>
  <si>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</si>
  <si>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</si>
  <si>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</si>
  <si>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</si>
  <si>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</si>
  <si>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</si>
  <si>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</si>
  <si>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</si>
  <si>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</si>
  <si>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</si>
  <si>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</si>
  <si>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</si>
  <si>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</si>
  <si>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</si>
  <si>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</si>
  <si>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</si>
  <si>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</si>
  <si>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</si>
  <si>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</si>
  <si>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</si>
  <si>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</si>
  <si>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</si>
  <si>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</si>
  <si>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</si>
  <si>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</si>
  <si>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</si>
  <si>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</si>
  <si>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</si>
  <si>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</si>
  <si>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</si>
  <si>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</si>
  <si>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</si>
  <si>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</si>
  <si>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</si>
  <si>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</si>
  <si>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</si>
  <si>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</si>
  <si>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</si>
  <si>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</si>
  <si>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</si>
  <si>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</si>
  <si>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</si>
  <si>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</si>
  <si>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</si>
  <si>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</si>
  <si>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</si>
  <si>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</si>
  <si>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</si>
  <si>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</si>
  <si>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</si>
  <si>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</si>
  <si>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</si>
  <si>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</si>
  <si>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</si>
  <si>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</si>
  <si>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</si>
  <si>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</si>
  <si>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</si>
  <si>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</si>
  <si>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</si>
  <si>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</si>
  <si>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</si>
  <si>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</si>
  <si>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</si>
  <si>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</si>
  <si>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</si>
  <si>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</si>
  <si>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</si>
  <si>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</si>
  <si>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</si>
  <si>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</si>
  <si>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</si>
  <si>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</si>
  <si>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</si>
  <si>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</si>
  <si>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</si>
  <si>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</si>
  <si>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</si>
  <si>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</si>
  <si>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</si>
  <si>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</si>
  <si>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</si>
  <si>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</si>
  <si>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</si>
  <si>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</si>
  <si>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</si>
  <si>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</si>
  <si>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</si>
  <si>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</si>
  <si>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</si>
  <si>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</si>
  <si>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</si>
  <si>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</si>
  <si>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</si>
  <si>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</si>
  <si>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</si>
  <si>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</si>
  <si>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</si>
  <si>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</si>
  <si>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</si>
  <si>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</si>
  <si>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</si>
  <si>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</si>
  <si>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</si>
  <si>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</si>
  <si>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</si>
  <si>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</si>
  <si>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</si>
  <si>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</si>
  <si>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</si>
  <si>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</si>
  <si>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</si>
  <si>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</si>
  <si>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</si>
  <si>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</si>
  <si>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</si>
  <si>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</si>
  <si>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</si>
  <si>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</si>
  <si>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</si>
  <si>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</si>
  <si>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</si>
  <si>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</si>
  <si>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</si>
  <si>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</si>
  <si>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</si>
  <si>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</si>
  <si>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</si>
  <si>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</si>
  <si>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</si>
  <si>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</si>
  <si>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</si>
  <si>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</si>
  <si>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</si>
  <si>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</si>
  <si>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</si>
  <si>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</si>
  <si>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</si>
  <si>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</si>
  <si>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</si>
  <si>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</si>
  <si>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</si>
  <si>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</si>
  <si>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</si>
  <si>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</si>
  <si>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</si>
  <si>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</si>
  <si>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</si>
  <si>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</si>
  <si>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</si>
  <si>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</si>
  <si>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</si>
  <si>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</si>
  <si>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</si>
  <si>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</si>
  <si>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</si>
  <si>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</si>
  <si>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</si>
  <si>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</si>
  <si>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</si>
  <si>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</si>
  <si>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</si>
  <si>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</si>
  <si>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</si>
  <si>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</si>
  <si>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</si>
  <si>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</si>
  <si>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</si>
  <si>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</si>
  <si>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</si>
  <si>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</si>
  <si>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</si>
  <si>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</si>
  <si>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</si>
  <si>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</si>
  <si>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</si>
  <si>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</si>
  <si>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</si>
  <si>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</si>
  <si>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</si>
  <si>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</si>
  <si>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</si>
  <si>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</si>
  <si>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</si>
  <si>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</si>
  <si>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</si>
  <si>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</si>
  <si>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</si>
  <si>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</si>
  <si>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</si>
  <si>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</si>
  <si>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</si>
  <si>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</si>
  <si>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</si>
  <si>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</si>
  <si>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</si>
  <si>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</si>
  <si>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</si>
  <si>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</si>
  <si>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</si>
  <si>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</si>
  <si>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</si>
  <si>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</si>
  <si>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</si>
  <si>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</si>
  <si>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</si>
  <si>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</si>
  <si>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</si>
  <si>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</si>
  <si>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</si>
  <si>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</si>
  <si>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</si>
  <si>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</si>
  <si>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</si>
  <si>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</si>
  <si>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</si>
  <si>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</si>
  <si>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</si>
  <si>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</si>
  <si>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</si>
  <si>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</si>
  <si>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</si>
  <si>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</si>
  <si>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</si>
  <si>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</si>
  <si>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</si>
  <si>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</si>
  <si>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</si>
  <si>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</si>
  <si>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</si>
  <si>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</si>
  <si>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</si>
  <si>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</si>
  <si>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</si>
  <si>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</si>
  <si>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</si>
  <si>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</si>
  <si>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</si>
  <si>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</si>
  <si>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</si>
  <si>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</si>
  <si>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</si>
  <si>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</si>
  <si>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</si>
  <si>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</si>
  <si>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</si>
  <si>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</si>
  <si>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</si>
  <si>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</si>
  <si>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</si>
  <si>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</si>
  <si>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</si>
  <si>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</si>
  <si>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</si>
  <si>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</si>
  <si>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</si>
  <si>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</si>
  <si>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</si>
  <si>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</si>
  <si>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</si>
  <si>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</si>
  <si>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</si>
  <si>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</si>
  <si>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</si>
  <si>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</si>
  <si>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</si>
  <si>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</si>
  <si>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</si>
  <si>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</si>
  <si>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</si>
  <si>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</si>
  <si>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</si>
  <si>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</si>
  <si>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</si>
  <si>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</si>
  <si>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</si>
  <si>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</si>
  <si>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</si>
  <si>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</si>
  <si>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</si>
  <si>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</si>
  <si>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</si>
  <si>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</si>
  <si>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</si>
  <si>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</si>
  <si>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</si>
  <si>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</si>
  <si>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</si>
  <si>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</si>
  <si>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</si>
  <si>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</si>
  <si>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</si>
  <si>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</si>
  <si>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</si>
  <si>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</si>
  <si>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</si>
  <si>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</si>
  <si>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</si>
  <si>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</si>
  <si>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</si>
  <si>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</si>
  <si>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</si>
  <si>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</si>
  <si>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</si>
  <si>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</si>
  <si>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</si>
  <si>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</si>
  <si>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</si>
  <si>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</si>
  <si>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</si>
  <si>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</si>
  <si>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</si>
  <si>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</si>
  <si>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</si>
  <si>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</si>
  <si>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</si>
  <si>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</si>
  <si>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</si>
  <si>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</si>
  <si>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</si>
  <si>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</si>
  <si>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</si>
  <si>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</si>
  <si>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</si>
  <si>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</si>
  <si>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</si>
  <si>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</si>
  <si>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</si>
  <si>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</si>
  <si>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</si>
  <si>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</si>
  <si>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</si>
  <si>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</si>
  <si>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</si>
  <si>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</si>
  <si>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</si>
  <si>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</si>
  <si>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</si>
  <si>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</si>
  <si>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</si>
  <si>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</si>
  <si>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</si>
  <si>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</si>
  <si>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</si>
  <si>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</si>
  <si>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</si>
  <si>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</si>
  <si>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</si>
  <si>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</si>
  <si>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</si>
  <si>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</si>
  <si>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</si>
  <si>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</si>
  <si>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</si>
  <si>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</si>
  <si>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</si>
  <si>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</si>
  <si>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</si>
  <si>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</si>
  <si>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</si>
  <si>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</si>
  <si>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</si>
  <si>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</si>
  <si>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</si>
  <si>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</si>
  <si>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</si>
  <si>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</si>
  <si>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</si>
  <si>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</si>
  <si>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</si>
  <si>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</si>
  <si>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</si>
  <si>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</si>
  <si>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</si>
  <si>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</si>
  <si>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</si>
  <si>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</si>
  <si>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</si>
  <si>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</si>
  <si>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</si>
  <si>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</si>
  <si>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</si>
  <si>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</si>
  <si>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</si>
  <si>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</si>
  <si>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</si>
  <si>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</si>
  <si>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</si>
  <si>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</si>
  <si>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</si>
  <si>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</si>
  <si>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</si>
  <si>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</si>
  <si>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</si>
  <si>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</si>
  <si>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</si>
  <si>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</si>
  <si>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</si>
  <si>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</si>
  <si>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</si>
  <si>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</si>
  <si>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</si>
  <si>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</si>
  <si>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</si>
  <si>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</si>
  <si>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</si>
  <si>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</si>
  <si>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</si>
  <si>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</si>
  <si>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</si>
  <si>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</si>
  <si>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</si>
  <si>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</si>
  <si>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</si>
  <si>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</si>
  <si>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</si>
  <si>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</si>
  <si>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</si>
  <si>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</si>
  <si>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</si>
  <si>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</si>
  <si>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</si>
  <si>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</si>
  <si>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</si>
  <si>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</si>
  <si>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</si>
  <si>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</si>
  <si>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</si>
  <si>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</si>
  <si>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</si>
  <si>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</si>
  <si>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</si>
  <si>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</si>
  <si>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</si>
  <si>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</si>
  <si>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</si>
  <si>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</si>
  <si>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</si>
  <si>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</si>
  <si>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</si>
  <si>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</si>
  <si>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</si>
  <si>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</si>
  <si>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</si>
  <si>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</si>
  <si>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</si>
  <si>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</si>
  <si>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</si>
  <si>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</si>
  <si>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</si>
  <si>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</si>
  <si>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</si>
  <si>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</si>
  <si>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</si>
  <si>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</si>
  <si>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</si>
  <si>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</si>
  <si>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</si>
  <si>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</si>
  <si>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</si>
  <si>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</si>
  <si>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</si>
  <si>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</si>
  <si>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</si>
  <si>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</si>
  <si>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</si>
  <si>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</si>
  <si>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</si>
  <si>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</si>
  <si>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</si>
  <si>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</si>
  <si>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</si>
  <si>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</si>
  <si>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</si>
  <si>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</si>
  <si>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</si>
  <si>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</si>
  <si>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</si>
  <si>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</si>
  <si>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</si>
  <si>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</si>
  <si>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</si>
  <si>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</si>
  <si>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</si>
  <si>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</si>
  <si>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</si>
  <si>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</si>
  <si>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</si>
  <si>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</si>
  <si>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</si>
  <si>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</si>
  <si>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</si>
  <si>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</si>
  <si>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</si>
  <si>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</si>
  <si>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</si>
  <si>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</si>
  <si>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</si>
  <si>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</si>
  <si>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</si>
  <si>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</si>
  <si>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</si>
  <si>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</si>
  <si>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</si>
  <si>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</si>
  <si>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</si>
  <si>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</si>
  <si>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</si>
  <si>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</si>
  <si>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</si>
  <si>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</si>
  <si>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</si>
  <si>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</si>
  <si>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</si>
  <si>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</si>
  <si>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</si>
  <si>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</si>
  <si>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</si>
  <si>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</si>
  <si>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</si>
  <si>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</si>
  <si>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</si>
  <si>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</si>
  <si>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</si>
  <si>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</si>
  <si>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</si>
  <si>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</si>
  <si>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</si>
  <si>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</si>
  <si>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</si>
  <si>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</si>
  <si>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</si>
  <si>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</si>
  <si>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</si>
  <si>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</si>
  <si>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</si>
  <si>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</si>
  <si>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</si>
  <si>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</si>
  <si>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</si>
  <si>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</si>
  <si>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</si>
  <si>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</si>
  <si>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</si>
  <si>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</si>
  <si>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</si>
  <si>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</si>
  <si>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</si>
  <si>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</si>
  <si>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</si>
  <si>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</si>
  <si>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</si>
  <si>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</si>
  <si>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</si>
  <si>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</si>
  <si>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</si>
  <si>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</si>
  <si>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</si>
  <si>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</si>
  <si>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</si>
  <si>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</si>
  <si>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</si>
  <si>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</si>
  <si>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</si>
  <si>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</si>
  <si>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</si>
  <si>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</si>
  <si>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</si>
  <si>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</si>
  <si>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</si>
  <si>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</si>
  <si>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</si>
  <si>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</si>
  <si>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</si>
  <si>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</si>
  <si>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</si>
  <si>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</si>
  <si>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</si>
  <si>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</si>
  <si>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</si>
  <si>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</si>
  <si>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</si>
  <si>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</si>
  <si>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</si>
  <si>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</si>
  <si>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</si>
  <si>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</si>
  <si>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</si>
  <si>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</si>
  <si>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</si>
  <si>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</si>
  <si>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</si>
  <si>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</si>
  <si>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</si>
  <si>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</si>
  <si>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</si>
  <si>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</si>
  <si>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</si>
  <si>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</si>
  <si>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</si>
  <si>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</si>
  <si>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</si>
  <si>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</si>
  <si>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</si>
  <si>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</si>
  <si>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</si>
  <si>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</si>
  <si>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</si>
  <si>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</si>
  <si>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</si>
  <si>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</si>
  <si>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</si>
  <si>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</si>
  <si>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</si>
  <si>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</si>
  <si>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</si>
  <si>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</si>
  <si>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</si>
  <si>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</si>
  <si>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</si>
  <si>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</si>
  <si>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</si>
  <si>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</si>
  <si>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</si>
  <si>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</si>
  <si>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</si>
  <si>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</si>
  <si>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</si>
  <si>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</si>
  <si>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</si>
  <si>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</si>
  <si>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</si>
  <si>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</si>
  <si>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</si>
  <si>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</si>
  <si>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</si>
  <si>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</si>
  <si>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</si>
  <si>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</si>
  <si>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</si>
  <si>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</si>
  <si>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</si>
  <si>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</si>
  <si>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</si>
  <si>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</si>
  <si>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</si>
  <si>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</si>
  <si>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</si>
  <si>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</si>
  <si>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</si>
  <si>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</si>
  <si>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</si>
  <si>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</si>
  <si>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</si>
  <si>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</si>
  <si>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</si>
  <si>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</si>
  <si>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</si>
  <si>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</si>
  <si>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</si>
  <si>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</si>
  <si>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</si>
  <si>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</si>
  <si>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</si>
  <si>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</si>
  <si>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</si>
  <si>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</si>
  <si>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</si>
  <si>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</si>
  <si>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</si>
  <si>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</si>
  <si>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</si>
  <si>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</si>
  <si>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</si>
  <si>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</si>
  <si>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</si>
  <si>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</si>
  <si>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</si>
  <si>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</si>
  <si>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</si>
  <si>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</si>
  <si>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</si>
  <si>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</si>
  <si>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</si>
  <si>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</si>
  <si>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</si>
  <si>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</si>
  <si>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</si>
  <si>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</si>
  <si>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</si>
  <si>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</si>
  <si>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</si>
  <si>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</si>
  <si>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</si>
  <si>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</si>
  <si>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</si>
  <si>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</si>
  <si>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</si>
  <si>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</si>
  <si>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</si>
  <si>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</si>
  <si>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</si>
  <si>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</si>
  <si>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</si>
  <si>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</si>
  <si>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</si>
  <si>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</si>
  <si>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</si>
  <si>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</si>
  <si>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</si>
  <si>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</si>
  <si>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</si>
  <si>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</si>
  <si>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</si>
  <si>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</si>
  <si>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</si>
  <si>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</si>
  <si>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</si>
  <si>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</si>
  <si>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</si>
  <si>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</si>
  <si>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</si>
  <si>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</si>
  <si>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</si>
  <si>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</si>
  <si>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</si>
  <si>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</si>
  <si>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</si>
  <si>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</si>
  <si>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</si>
  <si>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</si>
  <si>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</si>
  <si>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</si>
  <si>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</si>
  <si>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</si>
  <si>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</si>
  <si>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</si>
  <si>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</si>
  <si>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</si>
  <si>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</si>
  <si>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</si>
  <si>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</si>
  <si>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</si>
  <si>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</si>
  <si>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</si>
  <si>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</si>
  <si>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</si>
  <si>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</si>
  <si>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</si>
  <si>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</si>
  <si>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</si>
  <si>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</si>
  <si>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</si>
  <si>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</si>
  <si>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</si>
  <si>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</si>
  <si>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</si>
  <si>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</si>
  <si>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</si>
  <si>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</si>
  <si>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</si>
  <si>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</si>
  <si>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</si>
  <si>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</si>
  <si>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</si>
  <si>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</si>
  <si>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</si>
  <si>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</si>
  <si>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</si>
  <si>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</si>
  <si>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</si>
  <si>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</si>
  <si>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</si>
  <si>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</si>
  <si>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</si>
  <si>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</si>
  <si>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</si>
  <si>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</si>
  <si>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</si>
  <si>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</si>
  <si>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</si>
  <si>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</si>
  <si>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</si>
  <si>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</si>
  <si>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</si>
  <si>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</si>
  <si>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</si>
  <si>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</si>
  <si>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</si>
  <si>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</si>
  <si>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</si>
  <si>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</si>
  <si>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</si>
  <si>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</si>
  <si>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</si>
  <si>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</si>
  <si>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</si>
  <si>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</si>
  <si>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</si>
  <si>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</si>
  <si>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</si>
  <si>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</si>
  <si>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</si>
  <si>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</si>
  <si>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</si>
  <si>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</si>
  <si>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</si>
  <si>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</si>
  <si>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</si>
  <si>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</si>
  <si>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</si>
  <si>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</si>
  <si>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</si>
  <si>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</si>
  <si>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</si>
  <si>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</si>
  <si>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</si>
  <si>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</si>
  <si>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</si>
  <si>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</si>
  <si>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</si>
  <si>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</si>
  <si>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</si>
  <si>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</si>
  <si>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</si>
  <si>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</si>
  <si>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</si>
  <si>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</si>
  <si>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</si>
  <si>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</si>
  <si>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</si>
  <si>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</si>
  <si>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</si>
  <si>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</si>
  <si>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</si>
  <si>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</si>
  <si>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</si>
  <si>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</si>
  <si>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</si>
  <si>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</si>
  <si>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</si>
  <si>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</si>
  <si>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</si>
  <si>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</si>
  <si>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</si>
  <si>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</si>
  <si>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</si>
  <si>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</si>
  <si>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</si>
  <si>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</si>
  <si>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</si>
  <si>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</si>
  <si>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</si>
  <si>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</si>
  <si>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</si>
  <si>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</si>
  <si>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</si>
  <si>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</si>
  <si>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</si>
  <si>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</si>
  <si>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</si>
  <si>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</si>
  <si>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</si>
  <si>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</si>
  <si>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</si>
  <si>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</si>
  <si>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</si>
  <si>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</si>
  <si>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</si>
  <si>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</si>
  <si>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</si>
  <si>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</si>
  <si>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</si>
  <si>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</si>
  <si>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</si>
  <si>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</si>
  <si>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</si>
  <si>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</si>
  <si>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</si>
  <si>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</si>
  <si>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</si>
  <si>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</si>
  <si>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</si>
  <si>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</si>
  <si>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</si>
  <si>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</si>
  <si>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</si>
  <si>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</si>
  <si>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</si>
  <si>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</si>
  <si>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</si>
  <si>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</si>
  <si>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</si>
  <si>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</si>
  <si>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</si>
  <si>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</si>
  <si>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</si>
  <si>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</si>
  <si>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</si>
  <si>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</si>
  <si>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</si>
  <si>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</si>
  <si>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</si>
  <si>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</si>
  <si>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</si>
  <si>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</si>
  <si>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</si>
  <si>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</si>
  <si>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</si>
  <si>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</si>
  <si>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</si>
  <si>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</si>
  <si>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</si>
  <si>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</si>
  <si>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</si>
  <si>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</si>
  <si>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</si>
  <si>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</si>
  <si>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</si>
  <si>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</si>
  <si>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</si>
  <si>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</si>
  <si>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</si>
  <si>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</si>
  <si>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</si>
  <si>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</si>
  <si>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</si>
  <si>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</si>
  <si>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</si>
  <si>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</si>
  <si>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</si>
  <si>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</si>
  <si>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</si>
  <si>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</si>
  <si>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</si>
  <si>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</si>
  <si>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</si>
  <si>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</si>
  <si>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</si>
  <si>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</si>
  <si>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</si>
  <si>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</si>
  <si>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</si>
  <si>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</si>
  <si>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</si>
  <si>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</si>
  <si>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</si>
  <si>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</si>
  <si>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</si>
  <si>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</si>
  <si>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</si>
  <si>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</si>
  <si>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</si>
  <si>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</si>
  <si>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</si>
  <si>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</si>
  <si>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</si>
  <si>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</si>
  <si>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</si>
  <si>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</si>
  <si>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</si>
  <si>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</si>
  <si>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</si>
  <si>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</si>
  <si>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</si>
  <si>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</si>
  <si>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</si>
  <si>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</si>
  <si>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</si>
  <si>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</si>
  <si>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</si>
  <si>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</si>
  <si>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</si>
  <si>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</si>
  <si>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</si>
  <si>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</si>
  <si>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</si>
  <si>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</si>
  <si>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</si>
  <si>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</si>
  <si>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</si>
  <si>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</si>
  <si>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</si>
  <si>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</si>
  <si>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</si>
  <si>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</si>
  <si>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</si>
  <si>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</si>
  <si>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</si>
  <si>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</si>
  <si>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</si>
  <si>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</si>
  <si>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</si>
  <si>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</si>
  <si>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</si>
  <si>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</si>
  <si>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</si>
  <si>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</si>
  <si>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</si>
  <si>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</si>
  <si>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</si>
  <si>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</si>
  <si>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</si>
  <si>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</si>
  <si>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</si>
  <si>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</si>
  <si>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</si>
  <si>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</si>
  <si>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</si>
  <si>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</si>
  <si>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</si>
  <si>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</si>
  <si>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</si>
  <si>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</si>
  <si>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</si>
  <si>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</si>
  <si>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</si>
  <si>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</si>
  <si>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</si>
  <si>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</si>
  <si>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</si>
  <si>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</si>
  <si>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</si>
  <si>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</si>
  <si>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</si>
  <si>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</si>
  <si>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</si>
  <si>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</si>
  <si>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</si>
  <si>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</si>
  <si>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</si>
  <si>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</si>
  <si>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</si>
  <si>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</si>
  <si>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</si>
  <si>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</si>
  <si>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</si>
  <si>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</si>
  <si>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</si>
  <si>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</si>
  <si>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</si>
  <si>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</si>
  <si>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</si>
  <si>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</si>
  <si>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</si>
  <si>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</si>
  <si>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</si>
  <si>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</si>
  <si>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</si>
  <si>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</si>
  <si>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</si>
  <si>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</si>
  <si>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</si>
  <si>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</si>
  <si>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</si>
  <si>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</si>
  <si>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</si>
  <si>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</si>
  <si>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</si>
  <si>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</si>
  <si>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</si>
  <si>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</si>
  <si>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</si>
  <si>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</si>
  <si>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</si>
  <si>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</si>
  <si>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</si>
  <si>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</si>
  <si>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</si>
  <si>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</si>
  <si>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</si>
  <si>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</si>
  <si>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</si>
  <si>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</si>
  <si>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</si>
  <si>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</si>
  <si>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</si>
  <si>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</si>
  <si>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</si>
  <si>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</si>
  <si>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</si>
  <si>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</si>
  <si>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</si>
  <si>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</si>
  <si>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</si>
  <si>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</si>
  <si>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</si>
  <si>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</si>
  <si>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</si>
  <si>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</si>
  <si>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</si>
  <si>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</si>
  <si>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</si>
  <si>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</si>
  <si>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</si>
  <si>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</si>
  <si>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</si>
  <si>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</si>
  <si>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</si>
  <si>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</si>
  <si>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</si>
  <si>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</si>
  <si>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</si>
  <si>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</si>
  <si>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</si>
  <si>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</si>
  <si>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</si>
  <si>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</si>
  <si>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</si>
  <si>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</si>
  <si>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</si>
  <si>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</si>
  <si>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</si>
  <si>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</si>
  <si>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</si>
  <si>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</si>
  <si>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</si>
  <si>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</si>
  <si>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</si>
  <si>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</si>
  <si>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</si>
  <si>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</si>
  <si>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</si>
  <si>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</si>
  <si>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</si>
  <si>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</si>
  <si>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</si>
  <si>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</si>
  <si>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</si>
  <si>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</si>
  <si>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</si>
  <si>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</si>
  <si>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</si>
  <si>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</si>
  <si>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</si>
  <si>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</si>
  <si>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</si>
  <si>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</si>
  <si>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</si>
  <si>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</si>
  <si>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</si>
  <si>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</si>
  <si>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</si>
  <si>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</si>
  <si>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</si>
  <si>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</si>
  <si>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</si>
  <si>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</si>
  <si>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</si>
  <si>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</si>
  <si>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</si>
  <si>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</si>
  <si>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</si>
  <si>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</si>
  <si>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</si>
  <si>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</si>
  <si>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</si>
  <si>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</si>
  <si>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</si>
  <si>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</si>
  <si>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</si>
  <si>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</si>
  <si>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</si>
  <si>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</si>
  <si>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</si>
  <si>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</si>
  <si>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</si>
  <si>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</si>
  <si>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</si>
  <si>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</si>
  <si>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</si>
  <si>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</si>
  <si>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</si>
  <si>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</si>
  <si>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</si>
  <si>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</si>
  <si>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</si>
  <si>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</si>
  <si>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</si>
  <si>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</si>
  <si>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</si>
  <si>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</si>
  <si>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</si>
  <si>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</si>
  <si>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</si>
  <si>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</si>
  <si>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</si>
  <si>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</si>
  <si>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</si>
  <si>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</si>
  <si>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</si>
  <si>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</si>
  <si>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</si>
  <si>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</si>
  <si>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</si>
  <si>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</si>
  <si>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</si>
  <si>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</si>
  <si>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</si>
  <si>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</si>
  <si>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</si>
  <si>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</si>
  <si>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</si>
  <si>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</si>
  <si>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</si>
  <si>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</si>
  <si>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</si>
  <si>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</si>
  <si>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</si>
  <si>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</si>
  <si>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</si>
  <si>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</si>
  <si>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</si>
  <si>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</si>
  <si>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</si>
  <si>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</si>
  <si>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</si>
  <si>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</si>
  <si>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</si>
  <si>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</si>
  <si>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</si>
  <si>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</si>
  <si>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</si>
  <si>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</si>
  <si>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</si>
  <si>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</si>
  <si>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</si>
  <si>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</si>
  <si>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</si>
  <si>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</si>
  <si>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</si>
  <si>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</si>
  <si>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</si>
  <si>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</si>
  <si>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</si>
  <si>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</si>
  <si>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</si>
  <si>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</si>
  <si>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</si>
  <si>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</si>
  <si>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</si>
  <si>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</si>
  <si>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</si>
  <si>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</si>
  <si>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</si>
  <si>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</si>
  <si>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</si>
  <si>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</si>
  <si>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</si>
  <si>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</si>
  <si>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</si>
  <si>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</si>
  <si>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</si>
  <si>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</si>
  <si>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</si>
  <si>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</si>
  <si>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</si>
  <si>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</si>
  <si>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</si>
  <si>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</si>
  <si>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</si>
  <si>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</si>
  <si>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</si>
  <si>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</si>
  <si>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</si>
  <si>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</si>
  <si>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</si>
  <si>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</si>
  <si>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</si>
  <si>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</si>
  <si>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</si>
  <si>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</si>
  <si>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</si>
  <si>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</si>
  <si>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</si>
  <si>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</si>
  <si>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</si>
  <si>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</si>
  <si>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</si>
  <si>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</si>
  <si>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</si>
  <si>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</si>
  <si>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</si>
  <si>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</si>
  <si>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</si>
  <si>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</si>
  <si>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</si>
  <si>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</si>
  <si>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</si>
  <si>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</si>
  <si>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</si>
  <si>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</si>
  <si>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</si>
  <si>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</si>
  <si>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</si>
  <si>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</si>
  <si>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</si>
  <si>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</si>
  <si>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</si>
  <si>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</si>
  <si>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</si>
  <si>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</si>
  <si>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</si>
  <si>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</si>
  <si>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</si>
  <si>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</si>
  <si>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</si>
  <si>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</si>
  <si>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</si>
  <si>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</si>
  <si>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</si>
  <si>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</si>
  <si>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</si>
  <si>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</si>
  <si>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</si>
  <si>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</si>
  <si>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</si>
  <si>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</si>
  <si>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</si>
  <si>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</si>
  <si>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</si>
  <si>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</si>
  <si>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</si>
  <si>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</si>
  <si>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</si>
  <si>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</si>
  <si>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</si>
  <si>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</si>
  <si>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</si>
  <si>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</si>
  <si>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</si>
  <si>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</si>
  <si>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</si>
  <si>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</si>
  <si>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</si>
  <si>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</si>
  <si>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</si>
  <si>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</si>
  <si>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</si>
  <si>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</si>
  <si>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</si>
  <si>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</si>
  <si>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</si>
  <si>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</si>
  <si>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</si>
  <si>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</si>
  <si>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</si>
  <si>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</si>
  <si>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</si>
  <si>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</si>
  <si>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</si>
  <si>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</si>
  <si>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</si>
  <si>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</si>
  <si>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</si>
  <si>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</si>
  <si>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</si>
  <si>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</si>
  <si>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</si>
  <si>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</si>
  <si>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</si>
  <si>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</si>
  <si>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</si>
  <si>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</si>
  <si>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</si>
  <si>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</si>
  <si>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</si>
  <si>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</si>
  <si>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</si>
  <si>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</si>
  <si>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</si>
  <si>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</si>
  <si>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</si>
  <si>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</si>
  <si>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</si>
  <si>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</si>
  <si>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</si>
  <si>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</si>
  <si>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</si>
  <si>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</si>
  <si>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</si>
  <si>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</si>
  <si>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</si>
  <si>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</si>
  <si>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</si>
  <si>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</si>
  <si>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</si>
  <si>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</si>
  <si>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</si>
  <si>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</si>
  <si>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</si>
  <si>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</si>
  <si>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</si>
  <si>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</si>
  <si>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</si>
  <si>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</si>
  <si>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</si>
  <si>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</si>
  <si>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</si>
  <si>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</si>
  <si>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</si>
  <si>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</si>
  <si>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</si>
  <si>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</si>
  <si>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</si>
  <si>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</si>
  <si>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</si>
  <si>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</si>
  <si>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</si>
  <si>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</si>
  <si>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</si>
  <si>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</si>
  <si>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</si>
  <si>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</si>
  <si>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</si>
  <si>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</si>
  <si>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</si>
  <si>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</si>
  <si>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</si>
  <si>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</si>
  <si>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</si>
  <si>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</si>
  <si>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</si>
  <si>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</si>
  <si>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</si>
  <si>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</si>
  <si>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</si>
  <si>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</si>
  <si>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</si>
  <si>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</si>
  <si>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</si>
  <si>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</si>
  <si>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</si>
  <si>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</si>
  <si>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</si>
  <si>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</si>
  <si>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</si>
  <si>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</si>
  <si>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</si>
  <si>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</si>
  <si>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</si>
  <si>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</si>
  <si>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</si>
  <si>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</si>
  <si>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</si>
  <si>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</si>
  <si>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</si>
  <si>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</si>
  <si>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</si>
  <si>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</si>
  <si>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</si>
  <si>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</si>
  <si>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</si>
  <si>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</si>
  <si>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</si>
  <si>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</si>
  <si>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</si>
  <si>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</si>
  <si>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</si>
  <si>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</si>
  <si>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</si>
  <si>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</si>
  <si>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</si>
  <si>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</si>
  <si>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</si>
  <si>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</si>
  <si>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</si>
  <si>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</si>
  <si>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</si>
  <si>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</si>
  <si>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</si>
  <si>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</si>
  <si>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</si>
  <si>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</si>
  <si>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</si>
  <si>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</si>
  <si>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</si>
  <si>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</si>
  <si>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</si>
  <si>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</si>
  <si>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</si>
  <si>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</si>
  <si>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</si>
  <si>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</si>
  <si>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</si>
  <si>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</si>
  <si>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</si>
  <si>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</si>
  <si>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</si>
  <si>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</si>
  <si>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</si>
  <si>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</si>
  <si>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</si>
  <si>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</si>
  <si>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</si>
  <si>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</si>
  <si>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</si>
  <si>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</si>
  <si>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</si>
  <si>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</si>
  <si>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</si>
  <si>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</si>
  <si>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</si>
  <si>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</si>
  <si>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</si>
  <si>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</si>
  <si>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</si>
  <si>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</si>
  <si>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</si>
  <si>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</si>
  <si>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</si>
  <si>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</si>
  <si>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</si>
  <si>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</si>
  <si>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</si>
  <si>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</si>
  <si>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</si>
  <si>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</si>
  <si>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</si>
  <si>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</si>
  <si>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</si>
  <si>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</si>
  <si>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</si>
  <si>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</si>
  <si>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</si>
  <si>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</si>
  <si>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</si>
  <si>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</si>
  <si>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</si>
  <si>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</si>
  <si>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</si>
  <si>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</si>
  <si>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</si>
  <si>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</si>
  <si>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</si>
  <si>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</si>
  <si>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</si>
  <si>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</si>
  <si>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</si>
  <si>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</si>
  <si>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</si>
  <si>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</si>
  <si>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</si>
  <si>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</si>
  <si>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</si>
  <si>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</si>
  <si>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</si>
  <si>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</si>
  <si>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</si>
  <si>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</si>
  <si>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</si>
  <si>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</si>
  <si>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</si>
  <si>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</si>
  <si>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</si>
  <si>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</si>
  <si>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</si>
  <si>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</si>
  <si>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</si>
  <si>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</si>
  <si>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</si>
  <si>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</si>
  <si>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</si>
  <si>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</si>
  <si>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</si>
  <si>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</si>
  <si>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</si>
  <si>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</si>
  <si>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</si>
  <si>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</si>
  <si>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</si>
  <si>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</si>
  <si>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</si>
  <si>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</si>
  <si>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</si>
  <si>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</si>
  <si>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</si>
  <si>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</si>
  <si>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</si>
  <si>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</si>
  <si>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</si>
  <si>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</si>
  <si>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</si>
  <si>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</si>
  <si>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</si>
  <si>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</si>
  <si>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</si>
  <si>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</si>
  <si>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</si>
  <si>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</si>
  <si>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</si>
  <si>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</si>
  <si>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</si>
  <si>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</si>
  <si>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</si>
  <si>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</si>
  <si>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</si>
  <si>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</si>
  <si>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</si>
  <si>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</si>
  <si>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</si>
  <si>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</si>
  <si>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</si>
  <si>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</si>
  <si>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</si>
  <si>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</si>
  <si>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</si>
  <si>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</si>
  <si>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</si>
  <si>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</si>
  <si>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</si>
  <si>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</si>
  <si>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</si>
  <si>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</si>
  <si>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</si>
  <si>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</si>
  <si>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</si>
  <si>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</si>
  <si>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</si>
  <si>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</si>
  <si>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</si>
  <si>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</si>
  <si>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</si>
  <si>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</si>
  <si>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</si>
  <si>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</si>
  <si>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</si>
  <si>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</si>
  <si>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</si>
  <si>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</si>
  <si>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</si>
  <si>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</si>
  <si>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</si>
  <si>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</si>
  <si>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</si>
  <si>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</si>
  <si>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</si>
  <si>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</si>
  <si>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</si>
  <si>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</si>
  <si>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</si>
  <si>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</si>
  <si>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</si>
  <si>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</si>
  <si>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</si>
  <si>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</si>
  <si>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</si>
  <si>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</si>
  <si>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</si>
  <si>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</si>
  <si>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</si>
  <si>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</si>
  <si>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</si>
  <si>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</si>
  <si>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</si>
  <si>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</si>
  <si>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</si>
  <si>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</si>
  <si>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</si>
  <si>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</si>
  <si>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</si>
  <si>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</si>
  <si>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</si>
  <si>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</si>
  <si>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</si>
  <si>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</si>
  <si>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</si>
  <si>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</si>
  <si>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</si>
  <si>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</si>
  <si>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</si>
  <si>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</si>
  <si>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</si>
  <si>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</si>
  <si>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</si>
  <si>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</si>
  <si>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</si>
  <si>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</si>
  <si>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</si>
  <si>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</si>
  <si>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</si>
  <si>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</si>
  <si>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</si>
  <si>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</si>
  <si>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</si>
  <si>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</si>
  <si>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</si>
  <si>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</si>
  <si>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</si>
  <si>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</si>
  <si>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</si>
  <si>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</si>
  <si>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</si>
  <si>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</si>
  <si>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</si>
  <si>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</si>
  <si>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</si>
  <si>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</si>
  <si>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</si>
  <si>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</si>
  <si>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</si>
  <si>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</si>
  <si>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</si>
  <si>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</si>
  <si>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</si>
  <si>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</si>
  <si>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</si>
  <si>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</si>
  <si>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</si>
  <si>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</si>
  <si>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</si>
  <si>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</si>
  <si>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</si>
  <si>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</si>
  <si>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</si>
  <si>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</si>
  <si>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</si>
  <si>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</si>
  <si>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</si>
  <si>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</si>
  <si>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</si>
  <si>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</si>
  <si>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</si>
  <si>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</si>
  <si>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</si>
  <si>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</si>
  <si>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</si>
  <si>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</si>
  <si>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</si>
  <si>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</si>
  <si>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</si>
  <si>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</si>
  <si>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</si>
  <si>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</si>
  <si>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</si>
  <si>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</si>
  <si>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</si>
  <si>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</si>
  <si>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</si>
  <si>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</si>
  <si>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</si>
  <si>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</si>
  <si>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</si>
  <si>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</si>
  <si>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</si>
  <si>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</si>
  <si>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</si>
  <si>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</si>
  <si>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</si>
  <si>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</si>
  <si>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</si>
  <si>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</si>
  <si>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</si>
  <si>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</si>
  <si>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</si>
  <si>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</si>
  <si>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</si>
  <si>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</si>
  <si>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</si>
  <si>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</si>
  <si>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</si>
  <si>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</si>
  <si>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</si>
  <si>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</si>
  <si>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</si>
  <si>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</si>
  <si>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</si>
  <si>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</si>
  <si>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</si>
  <si>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</si>
  <si>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</si>
  <si>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</si>
  <si>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</si>
  <si>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</si>
  <si>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</si>
  <si>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</si>
  <si>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</si>
  <si>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</si>
  <si>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</si>
  <si>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</si>
  <si>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</si>
  <si>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</si>
  <si>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</si>
  <si>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</si>
  <si>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</si>
  <si>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</si>
  <si>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</si>
  <si>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</si>
  <si>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</si>
  <si>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</si>
  <si>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</si>
  <si>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</si>
  <si>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</si>
  <si>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</si>
  <si>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</si>
  <si>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</si>
  <si>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</si>
  <si>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</si>
  <si>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</si>
  <si>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</si>
  <si>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</si>
  <si>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</si>
  <si>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</si>
  <si>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</si>
  <si>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</si>
  <si>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</si>
  <si>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</si>
  <si>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</si>
  <si>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</si>
  <si>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</si>
  <si>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</si>
  <si>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</si>
  <si>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</si>
  <si>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</si>
  <si>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</si>
  <si>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</si>
  <si>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</si>
  <si>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</si>
  <si>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</si>
  <si>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</si>
  <si>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</si>
  <si>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</si>
  <si>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</si>
  <si>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</si>
  <si>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</si>
  <si>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</si>
  <si>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</si>
  <si>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</si>
  <si>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</si>
  <si>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</si>
  <si>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</si>
  <si>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</si>
  <si>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</si>
  <si>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</si>
  <si>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</si>
  <si>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</si>
  <si>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</si>
  <si>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</si>
  <si>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</si>
  <si>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</si>
  <si>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</si>
  <si>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</si>
  <si>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</si>
  <si>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</si>
  <si>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</si>
  <si>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</si>
  <si>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</si>
  <si>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</si>
  <si>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</si>
  <si>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</si>
  <si>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</si>
  <si>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</si>
  <si>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</si>
  <si>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</si>
  <si>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</si>
  <si>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</si>
  <si>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</si>
  <si>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</si>
  <si>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</si>
  <si>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</si>
  <si>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</si>
  <si>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</si>
  <si>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</si>
  <si>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</si>
  <si>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</si>
  <si>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</si>
  <si>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</si>
  <si>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</si>
  <si>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</si>
  <si>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</si>
  <si>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</si>
  <si>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</si>
  <si>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</si>
  <si>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</si>
  <si>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</si>
  <si>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</si>
  <si>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</si>
  <si>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</si>
  <si>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</si>
  <si>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</si>
  <si>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</si>
  <si>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</si>
  <si>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</si>
  <si>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</si>
  <si>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</si>
  <si>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</si>
  <si>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</si>
  <si>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</si>
  <si>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</si>
  <si>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</si>
  <si>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</si>
  <si>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</si>
  <si>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</si>
  <si>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</si>
  <si>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</si>
  <si>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</si>
  <si>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</si>
  <si>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</si>
  <si>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</si>
  <si>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</si>
  <si>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</si>
  <si>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</si>
  <si>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</si>
  <si>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</si>
  <si>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</si>
  <si>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</si>
  <si>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</si>
  <si>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</si>
  <si>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</si>
  <si>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</si>
  <si>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</si>
  <si>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</si>
  <si>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</si>
  <si>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</si>
  <si>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</si>
  <si>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</si>
  <si>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</si>
  <si>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</si>
  <si>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</si>
  <si>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</si>
  <si>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</si>
  <si>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</si>
  <si>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</si>
  <si>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</si>
  <si>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</si>
  <si>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</si>
  <si>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</si>
  <si>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</si>
  <si>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</si>
  <si>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</si>
  <si>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</si>
  <si>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</si>
  <si>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</si>
  <si>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</si>
  <si>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</si>
  <si>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</si>
  <si>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</si>
  <si>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</si>
  <si>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</si>
  <si>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</si>
  <si>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</si>
  <si>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</si>
  <si>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</si>
  <si>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</si>
  <si>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</si>
  <si>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</si>
  <si>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</si>
  <si>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</si>
  <si>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</si>
  <si>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</si>
  <si>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</si>
  <si>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</si>
  <si>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</si>
  <si>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</si>
  <si>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</si>
  <si>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</si>
  <si>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</si>
  <si>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</si>
  <si>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</si>
  <si>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</si>
  <si>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</si>
  <si>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</si>
  <si>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</si>
  <si>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</si>
  <si>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</si>
  <si>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</si>
  <si>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</si>
  <si>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</si>
  <si>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</si>
  <si>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</si>
  <si>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</si>
  <si>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</si>
  <si>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</si>
  <si>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</si>
  <si>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</si>
  <si>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</si>
  <si>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</si>
  <si>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</si>
  <si>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</si>
  <si>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</si>
  <si>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</si>
  <si>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</si>
  <si>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</si>
  <si>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</si>
  <si>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</si>
  <si>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</si>
  <si>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</si>
  <si>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</si>
  <si>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</si>
  <si>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</si>
  <si>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</si>
  <si>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</si>
  <si>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</si>
  <si>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</si>
  <si>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</si>
  <si>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</si>
  <si>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</si>
  <si>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</si>
  <si>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</si>
  <si>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</si>
  <si>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</si>
  <si>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</si>
  <si>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</si>
  <si>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</si>
  <si>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</si>
  <si>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</si>
  <si>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</si>
  <si>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</si>
  <si>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</si>
  <si>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</si>
  <si>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</si>
  <si>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</si>
  <si>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</si>
  <si>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</si>
  <si>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</si>
  <si>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</si>
  <si>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</si>
  <si>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</si>
  <si>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</si>
  <si>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</si>
  <si>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</si>
  <si>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</si>
  <si>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</si>
  <si>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</si>
  <si>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</si>
  <si>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</si>
  <si>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</si>
  <si>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</si>
  <si>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</si>
  <si>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</si>
  <si>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</si>
  <si>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</si>
  <si>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</si>
  <si>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</si>
  <si>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</si>
  <si>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</si>
  <si>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</si>
  <si>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</si>
  <si>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</si>
  <si>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</si>
  <si>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</si>
  <si>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</si>
  <si>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</si>
  <si>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</si>
  <si>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</si>
  <si>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</si>
  <si>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</si>
  <si>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</si>
  <si>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</si>
  <si>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</si>
  <si>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</si>
  <si>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</si>
  <si>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</si>
  <si>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</si>
  <si>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</si>
  <si>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</si>
  <si>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</si>
  <si>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</si>
  <si>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</si>
  <si>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</si>
  <si>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</si>
  <si>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</si>
  <si>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</si>
  <si>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</si>
  <si>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</si>
  <si>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</si>
  <si>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</si>
  <si>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</si>
  <si>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</si>
  <si>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</si>
  <si>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</si>
  <si>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</si>
  <si>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</si>
  <si>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</si>
  <si>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</si>
  <si>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</si>
  <si>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</si>
  <si>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</si>
  <si>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</si>
  <si>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</si>
  <si>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</si>
  <si>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</si>
  <si>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</si>
  <si>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</si>
  <si>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</si>
  <si>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</si>
  <si>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</si>
  <si>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</si>
  <si>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</si>
  <si>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</si>
  <si>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</si>
  <si>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</si>
  <si>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</si>
  <si>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</si>
  <si>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</si>
  <si>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</si>
  <si>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</si>
  <si>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</si>
  <si>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</si>
  <si>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</si>
  <si>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</si>
  <si>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</si>
  <si>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</si>
  <si>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</si>
  <si>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</si>
  <si>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</si>
  <si>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</si>
  <si>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</si>
  <si>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</si>
  <si>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</si>
  <si>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</si>
  <si>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</si>
  <si>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</si>
  <si>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</si>
  <si>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</si>
  <si>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</si>
  <si>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</si>
  <si>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</si>
  <si>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</si>
  <si>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</si>
  <si>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</si>
  <si>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</si>
  <si>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</si>
  <si>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</si>
  <si>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</si>
  <si>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</si>
  <si>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</si>
  <si>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</si>
  <si>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</si>
  <si>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</si>
  <si>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</si>
  <si>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</si>
  <si>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</si>
  <si>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</si>
  <si>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</si>
  <si>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</si>
  <si>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</si>
  <si>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</si>
  <si>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</si>
  <si>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</si>
  <si>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</si>
  <si>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</si>
  <si>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</si>
  <si>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</si>
  <si>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</si>
  <si>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</si>
  <si>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</si>
  <si>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</si>
  <si>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</si>
  <si>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</si>
  <si>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</si>
  <si>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</si>
  <si>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</si>
  <si>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</si>
  <si>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</si>
  <si>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</si>
  <si>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</si>
  <si>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</si>
  <si>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</si>
  <si>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</si>
  <si>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</si>
  <si>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</si>
  <si>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</si>
  <si>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</si>
  <si>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</si>
  <si>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</si>
  <si>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</si>
  <si>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</si>
  <si>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</si>
  <si>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</si>
  <si>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</si>
  <si>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</si>
  <si>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</si>
  <si>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</si>
  <si>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</si>
  <si>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</si>
  <si>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</si>
  <si>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</si>
  <si>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</si>
  <si>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</si>
  <si>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</si>
  <si>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</si>
  <si>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</si>
  <si>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</si>
  <si>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</si>
  <si>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</si>
  <si>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</si>
  <si>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</si>
  <si>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</si>
  <si>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</si>
  <si>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</si>
  <si>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</si>
  <si>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</si>
  <si>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</si>
  <si>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</si>
  <si>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</si>
  <si>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</si>
  <si>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</si>
  <si>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</si>
  <si>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</si>
  <si>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</si>
  <si>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</si>
  <si>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</si>
  <si>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</si>
  <si>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</si>
  <si>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</si>
  <si>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</si>
  <si>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</si>
  <si>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</si>
  <si>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</si>
  <si>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</si>
  <si>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</si>
  <si>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</si>
  <si>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</si>
  <si>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</si>
  <si>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</si>
  <si>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</si>
  <si>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</si>
  <si>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</si>
  <si>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</si>
  <si>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</si>
  <si>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</si>
  <si>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</si>
  <si>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</si>
  <si>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</si>
  <si>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</si>
  <si>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</si>
  <si>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</si>
  <si>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</si>
  <si>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</si>
  <si>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</si>
  <si>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</si>
  <si>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</si>
  <si>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</si>
  <si>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</si>
  <si>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</si>
  <si>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</si>
  <si>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</si>
  <si>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</si>
  <si>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</si>
  <si>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</si>
  <si>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</si>
  <si>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</si>
  <si>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</si>
  <si>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</si>
  <si>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</si>
  <si>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</si>
  <si>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</si>
  <si>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</si>
  <si>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</si>
  <si>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</si>
  <si>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</si>
  <si>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</si>
  <si>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</si>
  <si>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</si>
  <si>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</si>
  <si>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</si>
  <si>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</si>
  <si>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</si>
  <si>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</si>
  <si>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</si>
  <si>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</si>
  <si>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</si>
  <si>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</si>
  <si>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</si>
  <si>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</si>
  <si>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</si>
  <si>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</si>
  <si>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</si>
  <si>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</si>
  <si>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</si>
  <si>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</si>
  <si>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</si>
  <si>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</si>
  <si>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</si>
  <si>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</si>
  <si>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</si>
  <si>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</si>
  <si>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</si>
  <si>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</si>
  <si>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</si>
  <si>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</si>
  <si>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</si>
  <si>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</si>
  <si>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</si>
  <si>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</si>
  <si>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</si>
  <si>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</si>
  <si>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</si>
  <si>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</si>
  <si>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</si>
  <si>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</si>
  <si>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</si>
  <si>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</si>
  <si>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</si>
  <si>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</si>
  <si>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</si>
  <si>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</si>
  <si>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</si>
  <si>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</si>
  <si>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</si>
  <si>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</si>
  <si>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</si>
  <si>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</si>
  <si>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</si>
  <si>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</si>
  <si>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</si>
  <si>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</si>
  <si>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</si>
  <si>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</si>
  <si>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</si>
  <si>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</si>
  <si>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</si>
  <si>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</si>
  <si>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</si>
  <si>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</si>
  <si>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</si>
  <si>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</si>
  <si>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</si>
  <si>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</si>
  <si>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</si>
  <si>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</si>
  <si>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</si>
  <si>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</si>
  <si>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</si>
  <si>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</si>
  <si>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</si>
  <si>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</si>
  <si>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</si>
  <si>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</si>
  <si>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</si>
  <si>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</si>
  <si>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</si>
  <si>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</si>
  <si>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</si>
  <si>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</si>
  <si>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</si>
  <si>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</si>
  <si>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</si>
  <si>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</si>
  <si>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</si>
  <si>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</si>
  <si>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</si>
  <si>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</si>
  <si>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</si>
  <si>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</si>
  <si>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</si>
  <si>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</si>
  <si>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</si>
  <si>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</si>
  <si>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</si>
  <si>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</si>
  <si>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</si>
  <si>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</si>
  <si>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</si>
  <si>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</si>
  <si>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</si>
  <si>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</si>
  <si>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</si>
  <si>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</si>
  <si>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</si>
  <si>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</si>
  <si>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</si>
  <si>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</si>
  <si>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</si>
  <si>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</si>
  <si>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</si>
  <si>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</si>
  <si>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</si>
  <si>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</si>
  <si>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</si>
  <si>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</si>
  <si>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</si>
  <si>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</si>
  <si>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</si>
  <si>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</si>
  <si>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</si>
  <si>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</si>
  <si>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</si>
  <si>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</si>
  <si>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</si>
  <si>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</si>
  <si>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</si>
  <si>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</si>
  <si>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</si>
  <si>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</si>
  <si>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</si>
  <si>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</si>
  <si>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</si>
  <si>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</si>
  <si>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</si>
  <si>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</si>
  <si>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</si>
  <si>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</si>
  <si>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</si>
  <si>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</si>
  <si>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</si>
  <si>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</si>
  <si>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</si>
  <si>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</si>
  <si>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</si>
  <si>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</si>
  <si>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</si>
  <si>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</si>
  <si>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</si>
  <si>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</si>
  <si>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</si>
  <si>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</si>
  <si>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</si>
  <si>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</si>
  <si>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</si>
  <si>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</si>
  <si>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</si>
  <si>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</si>
  <si>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</si>
  <si>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</si>
  <si>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</si>
  <si>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</si>
  <si>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</si>
  <si>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</si>
  <si>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</si>
  <si>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</si>
  <si>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</si>
  <si>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</si>
  <si>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</si>
  <si>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</si>
  <si>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</si>
  <si>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</si>
  <si>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</si>
  <si>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</si>
  <si>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</si>
  <si>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</si>
  <si>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</si>
  <si>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</si>
  <si>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</si>
  <si>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</si>
  <si>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</si>
  <si>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</si>
  <si>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</si>
  <si>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</si>
  <si>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</si>
  <si>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</si>
  <si>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</si>
  <si>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</si>
  <si>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</si>
  <si>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</si>
  <si>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</si>
  <si>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</si>
  <si>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</si>
  <si>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</si>
  <si>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</si>
  <si>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</si>
  <si>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</si>
  <si>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</si>
  <si>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</si>
  <si>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</si>
  <si>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</si>
  <si>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</si>
  <si>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</si>
  <si>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</si>
  <si>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</si>
  <si>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</si>
  <si>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</si>
  <si>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</si>
  <si>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</si>
  <si>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</si>
  <si>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</si>
  <si>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</si>
  <si>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</si>
  <si>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</si>
  <si>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</si>
  <si>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</si>
  <si>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</si>
  <si>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</si>
  <si>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</si>
  <si>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</si>
  <si>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</si>
  <si>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</si>
  <si>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</si>
  <si>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</si>
  <si>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</si>
  <si>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</si>
  <si>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</si>
  <si>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</si>
  <si>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</si>
  <si>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</si>
  <si>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</si>
  <si>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</si>
  <si>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</si>
  <si>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</si>
  <si>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</si>
  <si>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</si>
  <si>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</si>
  <si>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</si>
  <si>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</si>
  <si>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</si>
  <si>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</si>
  <si>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</si>
  <si>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</si>
  <si>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</si>
  <si>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</si>
  <si>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</si>
  <si>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</si>
  <si>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</si>
  <si>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</si>
  <si>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</si>
  <si>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</si>
  <si>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</si>
  <si>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</si>
  <si>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</si>
  <si>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</si>
  <si>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</si>
  <si>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</si>
  <si>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</si>
  <si>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</si>
  <si>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</si>
  <si>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</si>
  <si>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</si>
  <si>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</si>
  <si>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</si>
  <si>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</si>
  <si>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</si>
  <si>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</si>
  <si>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</si>
  <si>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</si>
  <si>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</si>
  <si>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</si>
  <si>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</si>
  <si>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</si>
  <si>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</si>
  <si>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</si>
  <si>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</si>
  <si>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</si>
  <si>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</si>
  <si>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</si>
  <si>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</si>
  <si>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</si>
  <si>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</si>
  <si>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</si>
  <si>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</si>
  <si>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</si>
  <si>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</si>
  <si>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</si>
  <si>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</si>
  <si>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</si>
  <si>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</si>
  <si>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</si>
  <si>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</si>
  <si>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</si>
  <si>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</si>
  <si>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</si>
  <si>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</si>
  <si>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</si>
  <si>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</si>
  <si>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</si>
  <si>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</si>
  <si>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</si>
  <si>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</si>
  <si>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</si>
  <si>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</si>
  <si>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</si>
  <si>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</si>
  <si>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</si>
  <si>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</si>
  <si>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</si>
  <si>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</si>
  <si>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</si>
  <si>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</si>
  <si>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</si>
  <si>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</si>
  <si>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</si>
  <si>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</si>
  <si>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</si>
  <si>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</si>
  <si>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</si>
  <si>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</si>
  <si>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</si>
  <si>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</si>
  <si>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</si>
  <si>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</si>
  <si>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</si>
  <si>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</si>
  <si>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</si>
  <si>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</si>
  <si>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</si>
  <si>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</si>
  <si>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</si>
  <si>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</si>
  <si>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</si>
  <si>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</si>
  <si>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</si>
  <si>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</si>
  <si>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</si>
  <si>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</si>
  <si>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</si>
  <si>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</si>
  <si>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</si>
  <si>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</si>
  <si>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</si>
  <si>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</si>
  <si>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</si>
  <si>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</si>
  <si>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</si>
  <si>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</si>
  <si>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</si>
  <si>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</si>
  <si>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</si>
  <si>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</si>
  <si>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</si>
  <si>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</si>
  <si>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</si>
  <si>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</si>
  <si>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</si>
  <si>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</si>
  <si>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</si>
  <si>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</si>
  <si>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</si>
  <si>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</si>
  <si>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</si>
  <si>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</si>
  <si>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</si>
  <si>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</si>
  <si>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</si>
  <si>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</si>
  <si>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</si>
  <si>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</si>
  <si>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</si>
  <si>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</si>
  <si>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</si>
  <si>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</si>
  <si>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</si>
  <si>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</si>
  <si>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</si>
  <si>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</si>
  <si>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</si>
  <si>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</si>
  <si>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</si>
  <si>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</si>
  <si>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</si>
  <si>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</si>
  <si>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</si>
  <si>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</si>
  <si>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</si>
  <si>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</si>
  <si>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</si>
  <si>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</si>
  <si>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</si>
  <si>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</si>
  <si>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</si>
  <si>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</si>
  <si>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</si>
  <si>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</si>
  <si>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</si>
  <si>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</si>
  <si>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</si>
  <si>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</si>
  <si>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</si>
  <si>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</si>
  <si>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</si>
  <si>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</si>
  <si>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</si>
  <si>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</si>
  <si>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</si>
  <si>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</si>
  <si>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</si>
  <si>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</si>
  <si>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</si>
  <si>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</si>
  <si>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</si>
  <si>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</si>
  <si>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</si>
  <si>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</si>
  <si>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</si>
  <si>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</si>
  <si>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</si>
  <si>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</si>
  <si>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</si>
  <si>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</si>
  <si>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</si>
  <si>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</si>
  <si>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</si>
  <si>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</si>
  <si>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</si>
  <si>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</si>
  <si>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</si>
  <si>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</si>
  <si>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</si>
  <si>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</si>
  <si>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</si>
  <si>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</si>
  <si>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</si>
  <si>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</si>
  <si>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</si>
  <si>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</si>
  <si>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</si>
  <si>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</si>
  <si>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</si>
  <si>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</si>
  <si>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</si>
  <si>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</si>
  <si>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</si>
  <si>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</si>
  <si>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</si>
  <si>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</si>
  <si>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</si>
  <si>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</si>
  <si>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</si>
  <si>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</si>
  <si>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</si>
  <si>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</si>
  <si>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</si>
  <si>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</si>
  <si>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</si>
  <si>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</si>
  <si>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</si>
  <si>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</si>
  <si>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</si>
  <si>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</si>
  <si>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</si>
  <si>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</si>
  <si>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</si>
  <si>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</si>
  <si>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</si>
  <si>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</si>
  <si>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</si>
  <si>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</si>
  <si>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</si>
  <si>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</si>
  <si>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</si>
  <si>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</si>
  <si>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</si>
  <si>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</si>
  <si>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</si>
  <si>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</si>
  <si>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</si>
  <si>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</si>
  <si>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</si>
  <si>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</si>
  <si>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</si>
  <si>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</si>
  <si>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</si>
  <si>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</si>
  <si>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</si>
  <si>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</si>
  <si>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</si>
  <si>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</si>
  <si>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</si>
  <si>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</si>
  <si>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</si>
  <si>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</si>
  <si>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</si>
  <si>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</si>
  <si>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</si>
  <si>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</si>
  <si>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</si>
  <si>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</si>
  <si>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</si>
  <si>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</si>
  <si>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</si>
  <si>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</si>
  <si>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</si>
  <si>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</si>
  <si>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</si>
  <si>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</si>
  <si>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</si>
  <si>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</si>
  <si>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</si>
  <si>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</si>
  <si>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</si>
  <si>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</si>
  <si>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</si>
  <si>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</si>
  <si>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</si>
  <si>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</si>
  <si>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</si>
  <si>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</si>
  <si>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</si>
  <si>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</si>
  <si>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</si>
  <si>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</si>
  <si>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</si>
  <si>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</si>
  <si>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</si>
  <si>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</si>
  <si>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</si>
  <si>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</si>
  <si>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</si>
  <si>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</si>
  <si>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</si>
  <si>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</si>
  <si>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</si>
  <si>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</si>
  <si>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</si>
  <si>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</si>
  <si>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</si>
  <si>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</si>
  <si>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</si>
  <si>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</si>
  <si>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</si>
  <si>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</si>
  <si>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</si>
  <si>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</si>
  <si>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</si>
  <si>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</si>
  <si>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</si>
  <si>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</si>
  <si>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</si>
  <si>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</si>
  <si>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</si>
  <si>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</si>
  <si>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</si>
  <si>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</si>
  <si>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</si>
  <si>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</si>
  <si>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</si>
  <si>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</si>
  <si>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</si>
  <si>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</si>
  <si>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</si>
  <si>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</si>
  <si>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</si>
  <si>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</si>
  <si>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</si>
  <si>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</si>
  <si>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</si>
  <si>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</si>
  <si>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</si>
  <si>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</si>
  <si>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</si>
  <si>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</si>
  <si>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</si>
  <si>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</si>
  <si>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</si>
  <si>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</si>
  <si>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</si>
  <si>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</si>
  <si>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</si>
  <si>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</si>
  <si>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</si>
  <si>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</si>
  <si>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</si>
  <si>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</si>
  <si>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</si>
  <si>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</si>
  <si>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</si>
  <si>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</si>
  <si>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</si>
  <si>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</si>
  <si>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</si>
  <si>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</si>
  <si>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</si>
  <si>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</si>
  <si>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</si>
  <si>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</si>
  <si>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</si>
  <si>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</si>
  <si>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</si>
  <si>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</si>
  <si>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</si>
  <si>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</si>
  <si>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</si>
  <si>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</si>
  <si>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</si>
  <si>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</si>
  <si>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</si>
  <si>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</si>
  <si>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</si>
  <si>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</si>
  <si>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</si>
  <si>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</si>
  <si>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</si>
  <si>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</si>
  <si>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</si>
  <si>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</si>
  <si>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</si>
  <si>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</si>
  <si>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</si>
  <si>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</si>
  <si>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</si>
  <si>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</si>
  <si>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</si>
  <si>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</si>
  <si>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</si>
  <si>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</si>
  <si>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</si>
  <si>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</si>
  <si>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</si>
  <si>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</si>
  <si>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</si>
  <si>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</si>
  <si>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</si>
  <si>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</si>
  <si>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</si>
  <si>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</si>
  <si>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</si>
  <si>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</si>
  <si>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</si>
  <si>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</si>
  <si>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</si>
  <si>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</si>
  <si>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</si>
  <si>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</si>
  <si>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</si>
  <si>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</si>
  <si>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</si>
  <si>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</si>
  <si>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</si>
  <si>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</si>
  <si>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</si>
  <si>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</si>
  <si>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</si>
  <si>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</si>
  <si>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</si>
  <si>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</si>
  <si>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</si>
  <si>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</si>
  <si>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</si>
  <si>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</si>
  <si>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</si>
  <si>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</si>
  <si>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</si>
  <si>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</si>
  <si>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</si>
  <si>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</si>
  <si>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</si>
  <si>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</si>
  <si>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</si>
  <si>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</si>
  <si>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</si>
  <si>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</si>
  <si>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</si>
  <si>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</si>
  <si>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</si>
  <si>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</si>
  <si>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</si>
  <si>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</si>
  <si>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</si>
  <si>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</si>
  <si>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</si>
  <si>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</si>
  <si>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</si>
  <si>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</si>
  <si>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</si>
  <si>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</si>
  <si>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</si>
  <si>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</si>
  <si>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</si>
  <si>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</si>
  <si>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</si>
  <si>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</si>
  <si>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</si>
  <si>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</si>
  <si>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</si>
  <si>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</si>
  <si>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</si>
  <si>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</si>
  <si>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</si>
  <si>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</si>
  <si>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</si>
  <si>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</si>
  <si>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</si>
  <si>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</si>
  <si>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</si>
  <si>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</si>
  <si>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</si>
  <si>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</si>
  <si>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</si>
  <si>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</si>
  <si>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</si>
  <si>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</si>
  <si>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</si>
  <si>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</si>
  <si>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</si>
  <si>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</si>
  <si>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</si>
  <si>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</si>
  <si>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</si>
  <si>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</si>
  <si>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</si>
  <si>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</si>
  <si>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</si>
  <si>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</si>
  <si>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</si>
  <si>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</si>
  <si>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</si>
  <si>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</si>
  <si>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</si>
  <si>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</si>
  <si>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</si>
  <si>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</si>
  <si>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</si>
  <si>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</si>
  <si>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</si>
  <si>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</si>
  <si>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</si>
  <si>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</si>
  <si>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</si>
  <si>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</si>
  <si>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</si>
  <si>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</si>
  <si>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</si>
  <si>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</si>
  <si>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</si>
  <si>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</si>
  <si>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</si>
  <si>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</si>
  <si>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</si>
  <si>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</si>
  <si>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</si>
  <si>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</si>
  <si>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</si>
  <si>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</si>
  <si>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</si>
  <si>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</si>
  <si>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</si>
  <si>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</si>
  <si>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</si>
  <si>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</si>
  <si>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</si>
  <si>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</si>
  <si>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</si>
  <si>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</si>
  <si>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</si>
  <si>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</si>
  <si>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</si>
  <si>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</si>
  <si>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</si>
  <si>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</si>
  <si>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</si>
  <si>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</si>
  <si>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</si>
  <si>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</si>
  <si>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</si>
  <si>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</si>
  <si>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</si>
  <si>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</si>
  <si>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</si>
  <si>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</si>
  <si>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</si>
  <si>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</si>
  <si>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</si>
  <si>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</si>
  <si>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</si>
  <si>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</si>
  <si>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</si>
  <si>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</si>
  <si>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</si>
  <si>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</si>
  <si>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</si>
  <si>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</si>
  <si>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</si>
  <si>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</si>
  <si>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</si>
  <si>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</si>
  <si>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</si>
  <si>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</si>
  <si>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</si>
  <si>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</si>
  <si>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</si>
  <si>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</si>
  <si>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</si>
  <si>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</si>
  <si>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</si>
  <si>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</si>
  <si>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</si>
  <si>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</si>
  <si>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</si>
  <si>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</si>
  <si>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</si>
  <si>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</si>
  <si>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</si>
  <si>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</si>
  <si>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</si>
  <si>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</si>
  <si>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</si>
  <si>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</si>
  <si>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</si>
  <si>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</si>
  <si>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</si>
  <si>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</si>
  <si>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</si>
  <si>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</si>
  <si>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</si>
  <si>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</si>
  <si>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</si>
  <si>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</si>
  <si>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</si>
  <si>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</si>
  <si>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</si>
  <si>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</si>
  <si>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</si>
  <si>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</si>
  <si>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</si>
  <si>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</si>
  <si>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</si>
  <si>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</si>
  <si>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</si>
  <si>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</si>
  <si>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</si>
  <si>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</si>
  <si>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</si>
  <si>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</si>
  <si>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</si>
  <si>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</si>
  <si>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</si>
  <si>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</si>
  <si>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</si>
  <si>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</si>
  <si>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</si>
  <si>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</si>
  <si>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</si>
  <si>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</si>
  <si>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</si>
  <si>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</si>
  <si>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</si>
  <si>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</si>
  <si>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</si>
  <si>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</si>
  <si>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</si>
  <si>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</si>
  <si>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</si>
  <si>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</si>
  <si>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</si>
  <si>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</si>
  <si>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</si>
  <si>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</si>
  <si>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</si>
  <si>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</si>
  <si>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</si>
  <si>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</si>
  <si>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</si>
  <si>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</si>
  <si>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</si>
  <si>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</si>
  <si>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</si>
  <si>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</si>
  <si>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</si>
  <si>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</si>
  <si>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</si>
  <si>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</si>
  <si>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</si>
  <si>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</si>
  <si>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</si>
  <si>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</si>
  <si>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</si>
  <si>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</si>
  <si>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</si>
  <si>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</si>
  <si>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</si>
  <si>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</si>
  <si>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</si>
  <si>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</si>
  <si>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</si>
  <si>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</si>
  <si>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</si>
  <si>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</si>
  <si>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</si>
  <si>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</si>
  <si>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</si>
  <si>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</si>
  <si>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</si>
  <si>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</si>
  <si>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</si>
  <si>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</si>
  <si>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</si>
  <si>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</si>
  <si>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</si>
  <si>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</si>
  <si>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</si>
  <si>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</si>
  <si>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</si>
  <si>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</si>
  <si>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</si>
  <si>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</si>
  <si>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</si>
  <si>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</si>
  <si>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</si>
  <si>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</si>
  <si>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</si>
  <si>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</si>
  <si>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</si>
  <si>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</si>
  <si>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</si>
  <si>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</si>
  <si>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</si>
  <si>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</si>
  <si>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</si>
  <si>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</si>
  <si>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</si>
  <si>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</si>
  <si>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</si>
  <si>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</si>
  <si>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</si>
  <si>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</si>
  <si>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</si>
  <si>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</si>
  <si>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</si>
  <si>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</si>
  <si>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</si>
  <si>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</si>
  <si>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</si>
  <si>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</si>
  <si>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</si>
  <si>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</si>
  <si>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</si>
  <si>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</si>
  <si>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</si>
  <si>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</si>
  <si>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</si>
  <si>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</si>
  <si>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</si>
  <si>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</si>
  <si>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</si>
  <si>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</si>
  <si>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</si>
  <si>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</si>
  <si>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</si>
  <si>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</si>
  <si>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</si>
  <si>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</si>
  <si>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</si>
  <si>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</si>
  <si>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</si>
  <si>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</si>
  <si>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</si>
  <si>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</si>
  <si>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</si>
  <si>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</si>
  <si>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</si>
  <si>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</si>
  <si>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</si>
  <si>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</si>
  <si>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</si>
  <si>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</si>
  <si>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</si>
  <si>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</si>
  <si>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</si>
  <si>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</si>
  <si>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</si>
  <si>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</si>
  <si>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</si>
  <si>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</si>
  <si>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</si>
  <si>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</si>
  <si>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</si>
  <si>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</si>
  <si>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</si>
  <si>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</si>
  <si>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</si>
  <si>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</si>
  <si>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</si>
  <si>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</si>
  <si>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</si>
  <si>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</si>
  <si>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</si>
  <si>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</si>
  <si>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</si>
  <si>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</si>
  <si>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</si>
  <si>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</si>
  <si>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</si>
  <si>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</si>
  <si>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</si>
  <si>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</si>
  <si>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</si>
  <si>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</si>
  <si>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</si>
  <si>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</si>
  <si>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</si>
  <si>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</si>
  <si>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</si>
  <si>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</si>
  <si>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</si>
  <si>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</si>
  <si>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</si>
  <si>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</si>
  <si>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</si>
  <si>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</si>
  <si>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</si>
  <si>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</si>
  <si>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</si>
  <si>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</si>
  <si>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</si>
  <si>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</si>
  <si>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</si>
  <si>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</si>
  <si>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</si>
  <si>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</si>
  <si>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</si>
  <si>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</si>
  <si>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</si>
  <si>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</si>
  <si>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</si>
  <si>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</si>
  <si>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</si>
  <si>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</si>
  <si>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</si>
  <si>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</si>
  <si>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</si>
  <si>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</si>
  <si>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</si>
  <si>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</si>
  <si>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</si>
  <si>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</si>
  <si>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</si>
  <si>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</si>
  <si>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</si>
  <si>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</si>
  <si>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</si>
  <si>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</si>
  <si>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</si>
  <si>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</si>
  <si>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</si>
  <si>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</si>
  <si>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</si>
  <si>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</si>
  <si>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</si>
  <si>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</si>
  <si>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</si>
  <si>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</si>
  <si>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</si>
  <si>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</si>
  <si>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</si>
  <si>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</si>
  <si>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</si>
  <si>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</si>
  <si>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</si>
  <si>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</si>
  <si>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</si>
  <si>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</si>
  <si>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</si>
  <si>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</si>
  <si>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</si>
  <si>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</si>
  <si>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</si>
  <si>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</si>
  <si>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</si>
  <si>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</si>
  <si>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</si>
  <si>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</si>
  <si>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</si>
  <si>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</si>
  <si>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</si>
  <si>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</si>
  <si>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</si>
  <si>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</si>
  <si>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</si>
  <si>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</si>
  <si>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</si>
  <si>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</si>
  <si>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</si>
  <si>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</si>
  <si>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</si>
  <si>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</si>
  <si>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</si>
  <si>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</si>
  <si>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</si>
  <si>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</si>
  <si>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</si>
  <si>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</si>
  <si>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</si>
  <si>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</si>
  <si>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</si>
  <si>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</si>
  <si>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</si>
  <si>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</si>
  <si>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</si>
  <si>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</si>
  <si>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</si>
  <si>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</si>
  <si>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</si>
  <si>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</si>
  <si>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</si>
  <si>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</si>
  <si>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</si>
  <si>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</si>
  <si>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</si>
  <si>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</si>
  <si>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</si>
  <si>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</si>
  <si>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</si>
  <si>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</si>
  <si>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</si>
  <si>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</si>
  <si>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</si>
  <si>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</si>
  <si>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</si>
  <si>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</si>
  <si>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</si>
  <si>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</si>
  <si>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</si>
  <si>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</si>
  <si>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</si>
  <si>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</si>
  <si>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</si>
  <si>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</si>
  <si>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</si>
  <si>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</si>
  <si>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</si>
  <si>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</si>
  <si>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</si>
  <si>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</si>
  <si>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</si>
  <si>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</si>
  <si>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</si>
  <si>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</si>
  <si>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</si>
  <si>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</si>
  <si>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</si>
  <si>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</si>
  <si>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</si>
  <si>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</si>
  <si>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</si>
  <si>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</si>
  <si>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</si>
  <si>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</si>
  <si>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</si>
  <si>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</si>
  <si>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</si>
  <si>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</si>
  <si>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</si>
  <si>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</si>
  <si>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</si>
  <si>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</si>
  <si>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</si>
  <si>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</si>
  <si>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</si>
  <si>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</si>
  <si>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</si>
  <si>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</si>
  <si>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</si>
  <si>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</si>
  <si>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</si>
  <si>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</si>
  <si>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</si>
  <si>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</si>
  <si>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</si>
  <si>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</si>
  <si>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</si>
  <si>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</si>
  <si>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</si>
  <si>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</si>
  <si>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</si>
  <si>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</si>
  <si>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</si>
  <si>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</si>
  <si>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</si>
  <si>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</si>
  <si>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</si>
  <si>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</si>
  <si>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</si>
  <si>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</si>
  <si>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</si>
  <si>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</si>
  <si>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</si>
  <si>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</si>
  <si>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</si>
  <si>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</si>
  <si>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</si>
  <si>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</si>
  <si>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</si>
  <si>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</si>
  <si>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</si>
  <si>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</si>
  <si>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</si>
  <si>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</si>
  <si>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</si>
  <si>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</si>
  <si>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</si>
  <si>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</si>
  <si>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</si>
  <si>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</si>
  <si>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</si>
  <si>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</si>
  <si>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</si>
  <si>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</si>
  <si>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</si>
  <si>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</si>
  <si>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</si>
  <si>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</si>
  <si>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</si>
  <si>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</si>
  <si>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</si>
  <si>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</si>
  <si>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</si>
  <si>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</si>
  <si>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</si>
  <si>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</si>
  <si>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</si>
  <si>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</si>
  <si>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</si>
  <si>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</si>
  <si>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</si>
  <si>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</si>
  <si>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</si>
  <si>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</si>
  <si>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</si>
  <si>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</si>
  <si>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</si>
  <si>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</si>
  <si>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</si>
  <si>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</si>
  <si>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</si>
  <si>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</si>
  <si>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</si>
  <si>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</si>
  <si>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</si>
  <si>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</si>
  <si>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</si>
  <si>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</si>
  <si>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</si>
  <si>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</si>
  <si>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</si>
  <si>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</si>
  <si>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</si>
  <si>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</si>
  <si>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</si>
  <si>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</si>
  <si>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</si>
  <si>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</si>
  <si>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</si>
  <si>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</si>
  <si>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</si>
  <si>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</si>
  <si>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</si>
  <si>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</si>
  <si>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</si>
  <si>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</si>
  <si>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</si>
  <si>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</si>
  <si>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</si>
  <si>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</si>
  <si>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</si>
  <si>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</si>
  <si>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</si>
  <si>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</si>
  <si>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</si>
  <si>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</si>
  <si>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</si>
  <si>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</si>
  <si>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</si>
  <si>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</si>
  <si>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</si>
  <si>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</si>
  <si>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</si>
  <si>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</si>
  <si>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</si>
  <si>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</si>
  <si>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</si>
  <si>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</si>
  <si>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</si>
  <si>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</si>
  <si>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</si>
  <si>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</si>
  <si>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</si>
  <si>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</si>
  <si>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</si>
  <si>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</si>
  <si>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</si>
  <si>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</si>
  <si>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</si>
  <si>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</si>
  <si>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</si>
  <si>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</si>
  <si>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</si>
  <si>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</si>
  <si>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</si>
  <si>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</si>
  <si>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</si>
  <si>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</si>
  <si>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</si>
  <si>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</si>
  <si>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</si>
  <si>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</si>
  <si>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</si>
  <si>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</si>
  <si>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</si>
  <si>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</si>
  <si>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</si>
  <si>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</si>
  <si>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</si>
  <si>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</si>
  <si>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</si>
  <si>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</si>
  <si>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</si>
  <si>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</si>
  <si>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</si>
  <si>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</si>
  <si>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</si>
  <si>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</si>
  <si>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</si>
  <si>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</si>
  <si>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</si>
  <si>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</si>
  <si>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</si>
  <si>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</si>
  <si>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</si>
  <si>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</si>
  <si>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</si>
  <si>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</si>
  <si>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</si>
  <si>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</si>
  <si>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</si>
  <si>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</si>
  <si>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</si>
  <si>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</si>
  <si>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</si>
  <si>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</si>
  <si>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</si>
  <si>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</si>
  <si>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</si>
  <si>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</si>
  <si>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</si>
  <si>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</si>
  <si>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</si>
  <si>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</si>
  <si>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</si>
  <si>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</si>
  <si>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</si>
  <si>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</si>
  <si>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</si>
  <si>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</si>
  <si>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</si>
  <si>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</si>
  <si>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</si>
  <si>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</si>
  <si>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</si>
  <si>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</si>
  <si>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</si>
  <si>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</si>
  <si>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</si>
  <si>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</si>
  <si>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</si>
  <si>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</si>
  <si>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</si>
  <si>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</si>
  <si>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</si>
  <si>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</si>
  <si>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</si>
  <si>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</si>
  <si>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</si>
  <si>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</si>
  <si>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</si>
  <si>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</si>
  <si>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</si>
  <si>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</si>
  <si>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</si>
  <si>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</si>
  <si>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</si>
  <si>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</si>
  <si>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</si>
  <si>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</si>
  <si>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</si>
  <si>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</si>
  <si>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</si>
  <si>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</si>
  <si>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</si>
  <si>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</si>
  <si>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</si>
  <si>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</si>
  <si>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</si>
  <si>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</si>
  <si>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</si>
  <si>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</si>
  <si>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</si>
  <si>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</si>
  <si>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</si>
  <si>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</si>
  <si>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</si>
  <si>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</si>
  <si>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</si>
  <si>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</si>
  <si>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</si>
  <si>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</si>
  <si>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</si>
  <si>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</si>
  <si>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</si>
  <si>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</si>
  <si>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</si>
  <si>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</si>
  <si>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</si>
  <si>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</si>
  <si>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</si>
  <si>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</si>
  <si>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</si>
  <si>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</si>
  <si>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</si>
  <si>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</si>
  <si>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</si>
  <si>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</si>
  <si>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</si>
  <si>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</si>
  <si>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</si>
  <si>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</si>
  <si>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</si>
  <si>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</si>
  <si>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</si>
  <si>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</si>
  <si>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</si>
  <si>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</si>
  <si>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</si>
  <si>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</si>
  <si>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</si>
  <si>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</si>
  <si>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</si>
  <si>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</si>
  <si>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</si>
  <si>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</si>
  <si>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</si>
  <si>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</si>
  <si>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</si>
  <si>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</si>
  <si>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</si>
  <si>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</si>
  <si>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</si>
  <si>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</si>
  <si>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</si>
  <si>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</si>
  <si>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</si>
  <si>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</si>
  <si>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</si>
  <si>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</si>
  <si>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</si>
  <si>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</si>
  <si>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</si>
  <si>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</si>
  <si>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</si>
  <si>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</si>
  <si>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</si>
  <si>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</si>
  <si>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</si>
  <si>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</si>
  <si>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</si>
  <si>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</si>
  <si>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</si>
  <si>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</si>
  <si>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</si>
  <si>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</si>
  <si>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</si>
  <si>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</si>
  <si>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</si>
  <si>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</si>
  <si>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</si>
  <si>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</si>
  <si>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</si>
  <si>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</si>
  <si>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</si>
  <si>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</si>
  <si>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</si>
  <si>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</si>
  <si>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</si>
  <si>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</si>
  <si>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</si>
  <si>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</si>
  <si>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</si>
  <si>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</si>
  <si>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</si>
  <si>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</si>
  <si>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</si>
  <si>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</si>
  <si>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</si>
  <si>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</si>
  <si>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</si>
  <si>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</si>
  <si>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</si>
  <si>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</si>
  <si>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</si>
  <si>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</si>
  <si>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</si>
  <si>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</si>
  <si>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</si>
  <si>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</si>
  <si>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</si>
  <si>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</si>
  <si>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</si>
  <si>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</si>
  <si>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</si>
  <si>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</si>
  <si>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</si>
  <si>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</si>
  <si>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</si>
  <si>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</si>
  <si>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</si>
  <si>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</si>
  <si>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</si>
  <si>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</si>
  <si>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</si>
  <si>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</si>
  <si>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</si>
  <si>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</si>
  <si>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</si>
  <si>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</si>
  <si>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</si>
  <si>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</si>
  <si>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</si>
  <si>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</si>
  <si>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</si>
  <si>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</si>
  <si>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</si>
  <si>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</si>
  <si>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</si>
  <si>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</si>
  <si>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</si>
  <si>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</si>
  <si>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</si>
  <si>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</si>
  <si>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</si>
  <si>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</si>
  <si>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</si>
  <si>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</si>
  <si>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</si>
  <si>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</si>
  <si>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</si>
  <si>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</si>
  <si>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</si>
  <si>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</si>
  <si>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</si>
  <si>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</si>
  <si>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</si>
  <si>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</si>
  <si>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</si>
  <si>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</si>
  <si>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</si>
  <si>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</si>
  <si>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</si>
  <si>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</si>
  <si>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</si>
  <si>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</si>
  <si>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</si>
  <si>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</si>
  <si>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</si>
  <si>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</si>
  <si>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</si>
  <si>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</si>
  <si>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</si>
  <si>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</si>
  <si>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</si>
  <si>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</si>
  <si>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</si>
  <si>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</si>
  <si>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</si>
  <si>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</si>
  <si>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</si>
  <si>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</si>
  <si>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</si>
  <si>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</si>
  <si>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</si>
  <si>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</si>
  <si>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</si>
  <si>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</si>
  <si>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</si>
  <si>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</si>
  <si>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</si>
  <si>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</si>
  <si>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</si>
  <si>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</si>
  <si>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</si>
  <si>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</si>
  <si>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</si>
  <si>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</si>
  <si>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</si>
  <si>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</si>
  <si>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</si>
  <si>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</si>
  <si>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</si>
  <si>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</si>
  <si>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</si>
  <si>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</si>
  <si>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</si>
  <si>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</si>
  <si>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</si>
  <si>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</si>
  <si>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</si>
  <si>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</si>
  <si>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</si>
  <si>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</si>
  <si>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</si>
  <si>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</si>
  <si>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</si>
  <si>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</si>
  <si>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</si>
  <si>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</si>
  <si>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</si>
  <si>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</si>
  <si>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</si>
  <si>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</si>
  <si>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</si>
  <si>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</si>
  <si>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</si>
  <si>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</si>
  <si>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</si>
  <si>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</si>
  <si>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</si>
  <si>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</si>
  <si>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</si>
  <si>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</si>
  <si>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</si>
  <si>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</si>
  <si>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</si>
  <si>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</si>
  <si>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</si>
  <si>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</si>
  <si>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</si>
  <si>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</si>
  <si>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</si>
  <si>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</si>
  <si>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</si>
  <si>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</si>
  <si>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</si>
  <si>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</si>
  <si>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</si>
  <si>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</si>
  <si>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</si>
  <si>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</si>
  <si>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</si>
  <si>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</si>
  <si>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</si>
  <si>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</si>
  <si>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</si>
  <si>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</si>
  <si>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</si>
  <si>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</si>
  <si>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</si>
  <si>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</si>
  <si>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</si>
  <si>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</si>
  <si>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</si>
  <si>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</si>
  <si>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</si>
  <si>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</si>
  <si>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</si>
  <si>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</si>
  <si>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</si>
  <si>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</si>
  <si>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</si>
  <si>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</si>
  <si>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</si>
  <si>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</si>
  <si>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</si>
  <si>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</si>
  <si>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</si>
  <si>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</si>
  <si>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</si>
  <si>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</si>
  <si>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</si>
  <si>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</si>
  <si>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</si>
  <si>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</si>
  <si>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</si>
  <si>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</si>
  <si>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</si>
  <si>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</si>
  <si>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</si>
  <si>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</si>
  <si>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</si>
  <si>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</si>
  <si>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</si>
  <si>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</si>
  <si>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</si>
  <si>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</si>
  <si>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</si>
  <si>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</si>
  <si>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</si>
  <si>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</si>
  <si>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</si>
  <si>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</si>
  <si>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</si>
  <si>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</si>
  <si>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</si>
  <si>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</si>
  <si>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</si>
  <si>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</si>
  <si>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</si>
  <si>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</si>
  <si>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</si>
  <si>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</si>
  <si>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</si>
  <si>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</si>
  <si>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</si>
  <si>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</si>
  <si>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</si>
  <si>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</si>
  <si>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</si>
  <si>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</si>
  <si>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</si>
  <si>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</si>
  <si>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</si>
  <si>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</si>
  <si>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</si>
  <si>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</si>
  <si>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</si>
  <si>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</si>
  <si>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</si>
  <si>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</si>
  <si>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</si>
  <si>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</si>
  <si>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</si>
  <si>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</si>
  <si>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</si>
  <si>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</si>
  <si>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</si>
  <si>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</si>
  <si>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</si>
  <si>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</si>
  <si>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</si>
  <si>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</si>
  <si>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</si>
  <si>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</si>
  <si>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</si>
  <si>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</si>
  <si>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</si>
  <si>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</si>
  <si>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</si>
  <si>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</si>
  <si>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</si>
  <si>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</si>
  <si>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</si>
  <si>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</si>
  <si>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</si>
  <si>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</si>
  <si>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</si>
  <si>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</si>
  <si>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</si>
  <si>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</si>
  <si>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</si>
  <si>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</si>
  <si>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</si>
  <si>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</si>
  <si>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</si>
  <si>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</si>
  <si>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</si>
  <si>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</si>
  <si>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</si>
  <si>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</si>
  <si>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</si>
  <si>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</si>
  <si>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</si>
  <si>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</si>
  <si>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</si>
  <si>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</si>
  <si>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</si>
  <si>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</si>
  <si>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</si>
  <si>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</si>
  <si>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</si>
  <si>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</si>
  <si>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</si>
  <si>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</si>
  <si>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</si>
  <si>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</si>
  <si>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</si>
  <si>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</si>
  <si>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</si>
  <si>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</si>
  <si>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</si>
  <si>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</si>
  <si>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</si>
  <si>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</si>
  <si>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</si>
  <si>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</si>
  <si>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</si>
  <si>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</si>
  <si>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</si>
  <si>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</si>
  <si>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</si>
  <si>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</si>
  <si>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</si>
  <si>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</si>
  <si>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</si>
  <si>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</si>
  <si>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</si>
  <si>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</si>
  <si>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</si>
  <si>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</si>
  <si>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</si>
  <si>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</si>
  <si>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</si>
  <si>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</si>
  <si>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</si>
  <si>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</si>
  <si>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</si>
  <si>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</si>
  <si>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</si>
  <si>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</si>
  <si>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</si>
  <si>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</si>
  <si>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</si>
  <si>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</si>
  <si>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</si>
  <si>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</si>
  <si>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</si>
  <si>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</si>
  <si>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</si>
  <si>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</si>
  <si>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</si>
  <si>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</si>
  <si>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</si>
  <si>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</si>
  <si>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</si>
  <si>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</si>
  <si>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</si>
  <si>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</si>
  <si>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</si>
  <si>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</si>
  <si>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</si>
  <si>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</si>
  <si>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</si>
  <si>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</si>
  <si>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</si>
  <si>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</si>
  <si>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</si>
  <si>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</si>
  <si>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</si>
  <si>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</si>
  <si>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</si>
  <si>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</si>
  <si>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</si>
  <si>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</si>
  <si>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</si>
  <si>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</si>
  <si>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</si>
  <si>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</si>
  <si>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</si>
  <si>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</si>
  <si>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</si>
  <si>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</si>
  <si>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</si>
  <si>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</si>
  <si>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</si>
  <si>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</si>
  <si>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</si>
  <si>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</si>
  <si>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</si>
  <si>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</si>
  <si>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</si>
  <si>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</si>
  <si>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</si>
  <si>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</si>
  <si>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</si>
  <si>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</si>
  <si>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</si>
  <si>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</si>
  <si>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</si>
  <si>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</si>
  <si>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</si>
  <si>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</si>
  <si>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</si>
  <si>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</si>
  <si>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</si>
  <si>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</si>
  <si>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</si>
  <si>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</si>
  <si>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</si>
  <si>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</si>
  <si>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</si>
  <si>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</si>
  <si>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</si>
  <si>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</si>
  <si>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</si>
  <si>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</si>
  <si>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</si>
  <si>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</si>
  <si>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</si>
  <si>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</si>
  <si>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</si>
  <si>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</si>
  <si>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</si>
  <si>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</si>
  <si>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</si>
  <si>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</si>
  <si>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</si>
  <si>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</si>
  <si>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</si>
  <si>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</si>
  <si>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</si>
  <si>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</si>
  <si>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</si>
  <si>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</si>
  <si>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</si>
  <si>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</si>
  <si>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</si>
  <si>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</si>
  <si>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</si>
  <si>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</si>
  <si>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</si>
  <si>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</si>
  <si>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</si>
  <si>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</si>
  <si>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</si>
  <si>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</si>
  <si>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</si>
  <si>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</si>
  <si>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</si>
  <si>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</si>
  <si>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</si>
  <si>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</si>
  <si>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</si>
  <si>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</si>
  <si>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</si>
  <si>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</si>
  <si>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</si>
  <si>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</si>
  <si>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</si>
  <si>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</si>
  <si>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</si>
  <si>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</si>
  <si>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</si>
  <si>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</si>
  <si>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</si>
  <si>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</si>
  <si>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</si>
  <si>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</si>
  <si>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</si>
  <si>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</si>
  <si>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</si>
  <si>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</si>
  <si>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</si>
  <si>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</si>
  <si>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</si>
  <si>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</si>
  <si>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</si>
  <si>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</si>
  <si>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</si>
  <si>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</si>
  <si>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</si>
  <si>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</si>
  <si>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</si>
  <si>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</si>
  <si>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</si>
  <si>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</si>
  <si>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</si>
  <si>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</si>
  <si>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</si>
  <si>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</si>
  <si>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</si>
  <si>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</si>
  <si>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</si>
  <si>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</si>
  <si>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</si>
  <si>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</si>
  <si>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</si>
  <si>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</si>
  <si>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</si>
  <si>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</si>
  <si>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</si>
  <si>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</si>
  <si>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</si>
  <si>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</si>
  <si>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</si>
  <si>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</si>
  <si>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</si>
  <si>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</si>
  <si>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</si>
  <si>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</si>
  <si>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</si>
  <si>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</si>
  <si>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</si>
  <si>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</si>
  <si>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</si>
  <si>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</si>
  <si>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</si>
  <si>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</si>
  <si>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</si>
  <si>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</si>
  <si>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</si>
  <si>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</si>
  <si>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</si>
  <si>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</si>
  <si>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</si>
  <si>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</si>
  <si>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</si>
  <si>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</si>
  <si>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</si>
  <si>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</si>
  <si>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</si>
  <si>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</si>
  <si>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</si>
  <si>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</si>
  <si>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</si>
  <si>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</si>
  <si>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</si>
  <si>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</si>
  <si>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</si>
  <si>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</si>
  <si>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</si>
  <si>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</si>
  <si>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</si>
  <si>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</si>
  <si>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</si>
  <si>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</si>
  <si>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</si>
  <si>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</si>
  <si>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</si>
  <si>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</si>
  <si>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</si>
  <si>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</si>
  <si>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</si>
  <si>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</si>
  <si>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</si>
  <si>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</si>
  <si>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</si>
  <si>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</si>
  <si>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</si>
  <si>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</si>
  <si>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</si>
  <si>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</si>
  <si>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</si>
  <si>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</si>
  <si>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</si>
  <si>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</si>
  <si>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</si>
  <si>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</si>
  <si>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</si>
  <si>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</si>
  <si>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</si>
  <si>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</si>
  <si>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</si>
  <si>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</si>
  <si>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</si>
  <si>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</si>
  <si>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</si>
  <si>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</si>
  <si>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</si>
  <si>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</si>
  <si>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</si>
  <si>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</si>
  <si>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</si>
  <si>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</si>
  <si>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</si>
  <si>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</si>
  <si>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</si>
  <si>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</si>
  <si>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</si>
  <si>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</si>
  <si>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</si>
  <si>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</si>
  <si>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</si>
  <si>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</si>
  <si>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</si>
  <si>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</si>
  <si>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</si>
  <si>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</si>
  <si>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</si>
  <si>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</si>
  <si>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</si>
  <si>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</si>
  <si>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</si>
  <si>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</si>
  <si>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</si>
  <si>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</si>
  <si>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</si>
  <si>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</si>
  <si>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</si>
  <si>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</si>
  <si>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</si>
  <si>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</si>
  <si>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</si>
  <si>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</si>
  <si>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</si>
  <si>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</si>
  <si>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</si>
  <si>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</si>
  <si>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</si>
  <si>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</si>
  <si>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</si>
  <si>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</si>
  <si>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</si>
  <si>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</si>
  <si>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</si>
  <si>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</si>
  <si>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</si>
  <si>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</si>
  <si>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</si>
  <si>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</si>
  <si>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</si>
  <si>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</si>
  <si>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</si>
  <si>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</si>
  <si>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</si>
  <si>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</si>
  <si>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</si>
  <si>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</si>
  <si>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</si>
  <si>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</si>
  <si>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</si>
  <si>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</si>
  <si>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</si>
  <si>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</si>
  <si>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</si>
  <si>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</si>
  <si>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</si>
  <si>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</si>
  <si>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</si>
  <si>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</si>
  <si>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</si>
  <si>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</si>
  <si>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</si>
  <si>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</si>
  <si>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</si>
  <si>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</si>
  <si>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</si>
  <si>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</si>
  <si>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</si>
  <si>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</si>
  <si>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</si>
  <si>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</si>
  <si>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</si>
  <si>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</si>
  <si>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</si>
  <si>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</si>
  <si>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</si>
  <si>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</si>
  <si>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</si>
  <si>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</si>
  <si>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</si>
  <si>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</si>
  <si>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</si>
  <si>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</si>
  <si>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</si>
  <si>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</si>
  <si>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</si>
  <si>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</si>
  <si>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</si>
  <si>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</si>
  <si>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</si>
  <si>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</si>
  <si>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</si>
  <si>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</si>
  <si>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</si>
  <si>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</si>
  <si>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</si>
  <si>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</si>
  <si>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</si>
  <si>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</si>
  <si>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</si>
  <si>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</si>
  <si>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</si>
  <si>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</si>
  <si>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</si>
  <si>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</si>
  <si>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</si>
  <si>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</si>
  <si>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</si>
  <si>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</si>
  <si>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</si>
  <si>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</si>
  <si>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</si>
  <si>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</si>
  <si>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</si>
  <si>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</si>
  <si>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</si>
  <si>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</si>
  <si>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</si>
  <si>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</si>
  <si>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</si>
  <si>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</si>
  <si>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</si>
  <si>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</si>
  <si>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</si>
  <si>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</si>
  <si>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</si>
  <si>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</si>
  <si>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</si>
  <si>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</si>
  <si>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</si>
  <si>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</si>
  <si>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</si>
  <si>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</si>
  <si>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</si>
  <si>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</si>
  <si>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</si>
  <si>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</si>
  <si>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</si>
  <si>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</si>
  <si>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</si>
  <si>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</si>
  <si>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</si>
  <si>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</si>
  <si>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</si>
  <si>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</si>
  <si>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</si>
  <si>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</si>
  <si>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</si>
  <si>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</si>
  <si>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</si>
  <si>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</si>
  <si>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</si>
  <si>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</si>
  <si>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</si>
  <si>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</si>
  <si>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</si>
  <si>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</si>
  <si>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</si>
  <si>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</si>
  <si>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</si>
  <si>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</si>
  <si>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</si>
  <si>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</si>
  <si>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</si>
  <si>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</si>
  <si>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</si>
  <si>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</si>
  <si>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</si>
  <si>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</si>
  <si>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</si>
  <si>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</si>
  <si>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</si>
  <si>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</si>
  <si>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</si>
  <si>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</si>
  <si>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</si>
  <si>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</si>
  <si>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</si>
  <si>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</si>
  <si>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</si>
  <si>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</si>
  <si>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</si>
  <si>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</si>
  <si>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</si>
  <si>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</si>
  <si>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</si>
  <si>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</si>
  <si>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</si>
  <si>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</si>
  <si>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</si>
  <si>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</si>
  <si>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</si>
  <si>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</si>
  <si>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</si>
  <si>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</si>
  <si>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</si>
  <si>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</si>
  <si>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</si>
  <si>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</si>
  <si>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</si>
  <si>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</si>
  <si>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</si>
  <si>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</si>
  <si>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</si>
  <si>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</si>
  <si>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</si>
  <si>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</si>
  <si>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</si>
  <si>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</si>
  <si>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</si>
  <si>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</si>
  <si>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</si>
  <si>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</si>
  <si>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</si>
  <si>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</si>
  <si>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</si>
  <si>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</si>
  <si>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</si>
  <si>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</si>
  <si>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</si>
  <si>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</si>
  <si>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</si>
  <si>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</si>
  <si>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</si>
  <si>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</si>
  <si>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</si>
  <si>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</si>
  <si>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</si>
  <si>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</si>
  <si>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</si>
  <si>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</si>
  <si>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</si>
  <si>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</si>
  <si>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</si>
  <si>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</si>
  <si>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</si>
  <si>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</si>
  <si>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</si>
  <si>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</si>
  <si>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</si>
  <si>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</si>
  <si>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</si>
  <si>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</si>
  <si>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</si>
  <si>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</si>
  <si>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</si>
  <si>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</si>
  <si>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</si>
  <si>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</si>
  <si>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</si>
  <si>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</si>
  <si>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</si>
  <si>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</si>
  <si>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</si>
  <si>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</si>
  <si>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</si>
  <si>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</si>
  <si>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</si>
  <si>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</si>
  <si>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</si>
  <si>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</si>
  <si>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</si>
  <si>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</si>
  <si>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</si>
  <si>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</si>
  <si>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</si>
  <si>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</si>
  <si>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</si>
  <si>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</si>
  <si>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</si>
  <si>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</si>
  <si>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</si>
  <si>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</si>
  <si>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</si>
  <si>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</si>
  <si>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</si>
  <si>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</si>
  <si>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</si>
  <si>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</si>
  <si>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</si>
  <si>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</si>
  <si>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</si>
  <si>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</si>
  <si>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</si>
  <si>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</si>
  <si>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</si>
  <si>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</si>
  <si>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</si>
  <si>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</si>
  <si>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</si>
  <si>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</si>
  <si>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</si>
  <si>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</si>
  <si>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</si>
  <si>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</si>
  <si>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</si>
  <si>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</si>
  <si>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</si>
  <si>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</si>
  <si>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</si>
  <si>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</si>
  <si>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</si>
  <si>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</si>
  <si>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</si>
  <si>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</si>
  <si>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</si>
  <si>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</si>
  <si>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</si>
  <si>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</si>
  <si>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</si>
  <si>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</si>
  <si>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</si>
  <si>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</si>
  <si>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</si>
  <si>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</si>
  <si>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</si>
  <si>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</si>
  <si>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</si>
  <si>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</si>
  <si>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</si>
  <si>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</si>
  <si>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</si>
  <si>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</si>
  <si>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</si>
  <si>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</si>
  <si>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</si>
  <si>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</si>
  <si>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</si>
  <si>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</si>
  <si>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</si>
  <si>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</si>
  <si>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</si>
  <si>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</si>
  <si>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</si>
  <si>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</si>
  <si>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</si>
  <si>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</si>
  <si>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</si>
  <si>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</si>
  <si>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</si>
  <si>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</si>
  <si>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</si>
  <si>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</si>
  <si>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</si>
  <si>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</si>
  <si>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</si>
  <si>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</si>
  <si>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</si>
  <si>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</si>
  <si>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</si>
  <si>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</si>
  <si>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</si>
  <si>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</si>
  <si>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</si>
  <si>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</si>
  <si>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</si>
  <si>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</si>
  <si>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</si>
  <si>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</si>
  <si>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</si>
  <si>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</si>
  <si>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</si>
  <si>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</si>
  <si>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</si>
  <si>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</si>
  <si>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</si>
  <si>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</si>
  <si>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</si>
  <si>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</si>
  <si>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</si>
  <si>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</si>
  <si>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</si>
  <si>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</si>
  <si>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</si>
  <si>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</si>
  <si>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</si>
  <si>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</si>
  <si>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</si>
  <si>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</si>
  <si>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</si>
  <si>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</si>
  <si>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</si>
  <si>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</si>
  <si>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</si>
  <si>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</si>
  <si>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</si>
  <si>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</si>
  <si>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</si>
  <si>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</si>
  <si>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</si>
  <si>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</si>
  <si>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</si>
  <si>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</si>
  <si>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</si>
  <si>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</si>
  <si>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</si>
  <si>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</si>
  <si>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</si>
  <si>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</si>
  <si>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</si>
  <si>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</si>
  <si>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</si>
  <si>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</si>
  <si>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</si>
  <si>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</si>
  <si>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</si>
  <si>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</si>
  <si>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</si>
  <si>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</si>
  <si>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</si>
  <si>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</si>
  <si>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</si>
  <si>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</si>
  <si>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</si>
  <si>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</si>
  <si>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</si>
  <si>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</si>
  <si>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</si>
  <si>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</si>
  <si>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</si>
  <si>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</si>
  <si>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</si>
  <si>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</si>
  <si>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</si>
  <si>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</si>
  <si>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</si>
  <si>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</si>
  <si>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</si>
  <si>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</si>
  <si>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</si>
  <si>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</si>
  <si>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</si>
  <si>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</si>
  <si>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</si>
  <si>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</si>
  <si>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</si>
  <si>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</si>
  <si>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</si>
  <si>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</si>
  <si>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</si>
  <si>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</si>
  <si>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</si>
  <si>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</si>
  <si>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</si>
  <si>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</si>
  <si>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</si>
  <si>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</si>
  <si>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</si>
  <si>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</si>
  <si>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</si>
  <si>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</si>
  <si>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</si>
  <si>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</si>
  <si>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</si>
  <si>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</si>
  <si>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</si>
  <si>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</si>
  <si>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</si>
  <si>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</si>
  <si>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</si>
  <si>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</si>
  <si>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</si>
  <si>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</si>
  <si>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</si>
  <si>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</si>
  <si>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</si>
  <si>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</si>
  <si>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</si>
  <si>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</si>
  <si>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</si>
  <si>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</si>
  <si>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</si>
  <si>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</si>
  <si>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</si>
  <si>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</si>
  <si>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</si>
  <si>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</si>
  <si>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</si>
  <si>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</si>
  <si>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</si>
  <si>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</si>
  <si>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</si>
  <si>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</si>
  <si>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</si>
  <si>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</si>
  <si>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</si>
  <si>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</si>
  <si>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</si>
  <si>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</si>
  <si>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</si>
  <si>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</si>
  <si>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</si>
  <si>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</si>
  <si>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</si>
  <si>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</si>
  <si>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</si>
  <si>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</si>
  <si>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</si>
  <si>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</si>
  <si>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</si>
  <si>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</si>
  <si>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</si>
  <si>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</si>
  <si>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</si>
  <si>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</si>
  <si>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</si>
  <si>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</si>
  <si>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</si>
  <si>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</si>
  <si>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</si>
  <si>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</si>
  <si>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</si>
  <si>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</si>
  <si>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</si>
  <si>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</si>
  <si>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</si>
  <si>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</si>
  <si>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</si>
  <si>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</si>
  <si>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</si>
  <si>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</si>
  <si>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</si>
  <si>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</si>
  <si>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</si>
  <si>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</si>
  <si>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</si>
  <si>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</si>
  <si>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</si>
  <si>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</si>
  <si>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</si>
  <si>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</si>
  <si>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</si>
  <si>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</si>
  <si>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</si>
  <si>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</si>
  <si>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</si>
  <si>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</si>
  <si>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</si>
  <si>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</si>
  <si>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</si>
  <si>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</si>
  <si>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</si>
  <si>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</si>
  <si>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</si>
  <si>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</si>
  <si>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</si>
  <si>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</si>
  <si>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</si>
  <si>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</si>
  <si>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</si>
  <si>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</si>
  <si>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</si>
  <si>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</si>
  <si>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</si>
  <si>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</si>
  <si>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</si>
  <si>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</si>
  <si>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</si>
  <si>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</si>
  <si>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</si>
  <si>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</si>
  <si>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</si>
  <si>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</si>
  <si>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</si>
  <si>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</si>
  <si>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</si>
  <si>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</si>
  <si>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</si>
  <si>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</si>
  <si>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</si>
  <si>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</si>
  <si>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</si>
  <si>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</si>
  <si>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</si>
  <si>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</si>
  <si>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</si>
  <si>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</si>
  <si>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</si>
  <si>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</si>
  <si>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</si>
  <si>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</si>
  <si>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</si>
  <si>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</si>
  <si>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</si>
  <si>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</si>
  <si>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</si>
  <si>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</si>
  <si>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</si>
  <si>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</si>
  <si>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</si>
  <si>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</si>
  <si>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</si>
  <si>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</si>
  <si>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</si>
  <si>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</si>
  <si>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</si>
  <si>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</si>
  <si>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</si>
  <si>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</si>
  <si>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</si>
  <si>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</si>
  <si>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</si>
  <si>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</si>
  <si>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</si>
  <si>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</si>
  <si>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</si>
  <si>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</si>
  <si>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</si>
  <si>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</si>
  <si>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</si>
  <si>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</si>
  <si>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</si>
  <si>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</si>
  <si>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</si>
  <si>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</si>
  <si>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</si>
  <si>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</si>
  <si>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</si>
  <si>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</si>
  <si>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</si>
  <si>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</si>
  <si>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</si>
  <si>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</si>
  <si>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</si>
  <si>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</si>
  <si>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</si>
  <si>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</si>
  <si>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</si>
  <si>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</si>
  <si>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</si>
  <si>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</si>
  <si>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</si>
  <si>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</si>
  <si>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</si>
  <si>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</si>
  <si>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</si>
  <si>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</si>
  <si>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</si>
  <si>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</si>
  <si>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</si>
  <si>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</si>
  <si>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</si>
  <si>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</si>
  <si>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</si>
  <si>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</si>
  <si>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</si>
  <si>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</si>
  <si>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</si>
  <si>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</si>
  <si>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</si>
  <si>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</si>
  <si>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</si>
  <si>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</si>
  <si>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</si>
  <si>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</si>
  <si>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</si>
  <si>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</si>
  <si>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</si>
  <si>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</si>
  <si>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</si>
  <si>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</si>
  <si>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</si>
  <si>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</si>
  <si>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</si>
  <si>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</si>
  <si>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</si>
  <si>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</si>
  <si>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</si>
  <si>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</si>
  <si>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</si>
  <si>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</si>
  <si>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</si>
  <si>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</si>
  <si>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</si>
  <si>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</si>
  <si>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</si>
  <si>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</si>
  <si>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</si>
  <si>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</si>
  <si>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</si>
  <si>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</si>
  <si>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</si>
  <si>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</si>
  <si>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</si>
  <si>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</si>
  <si>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</si>
  <si>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</si>
  <si>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</si>
  <si>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</si>
  <si>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</si>
  <si>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</si>
  <si>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</si>
  <si>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</si>
  <si>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</si>
  <si>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</si>
  <si>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</si>
  <si>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</si>
  <si>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</si>
  <si>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</si>
  <si>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</si>
  <si>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</si>
  <si>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</si>
  <si>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</si>
  <si>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</si>
  <si>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</si>
  <si>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</si>
  <si>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</si>
  <si>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</si>
  <si>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</si>
  <si>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</si>
  <si>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</si>
  <si>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</si>
  <si>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</si>
  <si>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</si>
  <si>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</si>
  <si>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</si>
  <si>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</si>
  <si>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</si>
  <si>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</si>
  <si>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</si>
  <si>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</si>
  <si>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</si>
  <si>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</si>
  <si>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</si>
  <si>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</si>
  <si>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</si>
  <si>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</si>
  <si>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</si>
  <si>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</si>
  <si>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</si>
  <si>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</si>
  <si>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</si>
  <si>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</si>
  <si>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</si>
  <si>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</si>
  <si>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</si>
  <si>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</si>
  <si>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</si>
  <si>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</si>
  <si>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</si>
  <si>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</si>
  <si>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</si>
  <si>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</si>
  <si>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</si>
  <si>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</si>
  <si>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</si>
  <si>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</si>
  <si>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</si>
  <si>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</si>
  <si>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</si>
  <si>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</si>
  <si>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</si>
  <si>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</si>
  <si>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</si>
  <si>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</si>
  <si>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</si>
  <si>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</si>
  <si>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</si>
  <si>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</si>
  <si>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</si>
  <si>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</si>
  <si>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</si>
  <si>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</si>
  <si>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</si>
  <si>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</si>
  <si>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</si>
  <si>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</si>
  <si>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</si>
  <si>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</si>
  <si>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</si>
  <si>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</si>
  <si>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</si>
  <si>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</si>
  <si>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</si>
  <si>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</si>
  <si>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</si>
  <si>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</si>
  <si>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</si>
  <si>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</si>
  <si>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</si>
  <si>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</si>
  <si>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</si>
  <si>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</si>
  <si>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</si>
  <si>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</si>
  <si>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</si>
  <si>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</si>
  <si>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</si>
  <si>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</si>
  <si>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</si>
  <si>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</si>
  <si>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</si>
  <si>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</si>
  <si>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</si>
  <si>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</si>
  <si>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</si>
  <si>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</si>
  <si>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</si>
  <si>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</si>
  <si>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</si>
  <si>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</si>
  <si>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</si>
  <si>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</si>
  <si>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</si>
  <si>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</si>
  <si>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</si>
  <si>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</si>
  <si>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</si>
  <si>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</si>
  <si>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</si>
  <si>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</si>
  <si>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</si>
  <si>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</si>
  <si>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</si>
  <si>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</si>
  <si>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</si>
  <si>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</si>
  <si>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</si>
  <si>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</si>
  <si>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</si>
  <si>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</si>
  <si>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</si>
  <si>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</si>
  <si>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</si>
  <si>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</si>
  <si>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</si>
  <si>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</si>
  <si>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</si>
  <si>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</si>
  <si>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</si>
  <si>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</si>
  <si>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</si>
  <si>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</si>
  <si>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</si>
  <si>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</si>
  <si>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</si>
  <si>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</si>
  <si>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</si>
  <si>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</si>
  <si>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</si>
  <si>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</si>
  <si>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</si>
  <si>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</si>
  <si>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</si>
  <si>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</si>
  <si>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</si>
  <si>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</si>
  <si>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</si>
  <si>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</si>
  <si>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</si>
  <si>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</si>
  <si>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</si>
  <si>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</si>
  <si>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</si>
  <si>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</si>
  <si>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</si>
  <si>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</si>
  <si>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</si>
  <si>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</si>
  <si>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</si>
  <si>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</si>
  <si>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</si>
  <si>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</si>
  <si>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</si>
  <si>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</si>
  <si>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</si>
  <si>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</si>
  <si>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</si>
  <si>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</si>
  <si>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</si>
  <si>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</si>
  <si>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</si>
  <si>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</si>
  <si>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</si>
  <si>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</si>
  <si>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</si>
  <si>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</si>
  <si>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</si>
  <si>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</si>
  <si>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</si>
  <si>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</si>
  <si>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</si>
  <si>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</si>
  <si>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</si>
  <si>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</si>
  <si>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</si>
  <si>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</si>
  <si>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</si>
  <si>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</si>
  <si>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</si>
  <si>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</si>
  <si>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</si>
  <si>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</si>
  <si>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</si>
  <si>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</si>
  <si>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</si>
  <si>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</si>
  <si>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</si>
  <si>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</si>
  <si>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</si>
  <si>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</si>
  <si>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</si>
  <si>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</si>
  <si>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</si>
  <si>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</si>
  <si>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</si>
  <si>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</si>
  <si>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</si>
  <si>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</si>
  <si>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</si>
  <si>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</si>
  <si>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</si>
  <si>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</si>
  <si>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</si>
  <si>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</si>
  <si>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</si>
  <si>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</si>
  <si>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</si>
  <si>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</si>
  <si>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</si>
  <si>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</si>
  <si>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</si>
  <si>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</si>
  <si>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</si>
  <si>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</si>
  <si>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</si>
  <si>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</si>
  <si>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</si>
  <si>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</si>
  <si>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</si>
  <si>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</si>
  <si>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</si>
  <si>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</si>
  <si>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</si>
  <si>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</si>
  <si>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</si>
  <si>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</si>
  <si>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</si>
  <si>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</si>
  <si>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</si>
  <si>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</si>
  <si>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</si>
  <si>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</si>
  <si>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</si>
  <si>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</si>
  <si>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</si>
  <si>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</si>
  <si>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</si>
  <si>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</si>
  <si>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</si>
  <si>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</si>
  <si>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</si>
  <si>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</si>
  <si>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</si>
  <si>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</si>
  <si>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</si>
  <si>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</si>
  <si>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</si>
  <si>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</si>
  <si>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</si>
  <si>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</si>
  <si>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</si>
  <si>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</si>
  <si>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</si>
  <si>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</si>
  <si>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</si>
  <si>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</si>
  <si>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</si>
  <si>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</si>
  <si>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</si>
  <si>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</si>
  <si>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</si>
  <si>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</si>
  <si>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</si>
  <si>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</si>
  <si>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</si>
  <si>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</si>
  <si>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</si>
  <si>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</si>
  <si>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</si>
  <si>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</si>
  <si>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</si>
  <si>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</si>
  <si>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</si>
  <si>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</si>
  <si>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</si>
  <si>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</si>
  <si>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</si>
  <si>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</si>
  <si>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</si>
  <si>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</si>
  <si>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</si>
  <si>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</si>
  <si>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</si>
  <si>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</si>
  <si>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</si>
  <si>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</si>
  <si>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</si>
  <si>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</si>
  <si>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</si>
  <si>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</si>
  <si>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</si>
  <si>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</si>
  <si>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</si>
  <si>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</si>
  <si>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</si>
  <si>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</si>
  <si>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</si>
  <si>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</si>
  <si>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</si>
  <si>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</si>
  <si>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</si>
  <si>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</si>
  <si>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</si>
  <si>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</si>
  <si>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</si>
  <si>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</si>
  <si>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</si>
  <si>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</si>
  <si>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</si>
  <si>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</si>
  <si>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</si>
  <si>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</si>
  <si>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</si>
  <si>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</si>
  <si>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</si>
  <si>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</si>
  <si>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</si>
  <si>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</si>
  <si>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</si>
  <si>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</si>
  <si>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</si>
  <si>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</si>
  <si>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</si>
  <si>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</si>
  <si>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</si>
  <si>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</si>
  <si>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</si>
  <si>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</si>
  <si>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</si>
  <si>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</si>
  <si>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</si>
  <si>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</si>
  <si>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</si>
  <si>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</si>
  <si>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</si>
  <si>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</si>
  <si>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</si>
  <si>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</si>
  <si>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</si>
  <si>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</si>
  <si>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</si>
  <si>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</si>
  <si>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</si>
  <si>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</si>
  <si>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</si>
  <si>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</si>
  <si>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</si>
  <si>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</si>
  <si>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</si>
  <si>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</si>
  <si>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</si>
  <si>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</si>
  <si>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</si>
  <si>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</si>
  <si>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</si>
  <si>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</si>
  <si>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</si>
  <si>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</si>
  <si>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</si>
  <si>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</si>
  <si>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</si>
  <si>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</si>
  <si>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</si>
  <si>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</si>
  <si>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</si>
  <si>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</si>
  <si>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</si>
  <si>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</si>
  <si>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</si>
  <si>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</si>
  <si>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</si>
  <si>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</si>
  <si>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</si>
  <si>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</si>
  <si>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</si>
  <si>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</si>
  <si>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</si>
  <si>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</si>
  <si>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</si>
  <si>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</si>
  <si>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</si>
  <si>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</si>
  <si>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</si>
  <si>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</si>
  <si>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</si>
  <si>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</si>
  <si>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</si>
  <si>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</si>
  <si>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</si>
  <si>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</si>
  <si>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</si>
  <si>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</si>
  <si>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</si>
  <si>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</si>
  <si>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</si>
  <si>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</si>
  <si>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</si>
  <si>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</si>
  <si>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</si>
  <si>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</si>
  <si>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</si>
  <si>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</si>
  <si>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</si>
  <si>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</si>
  <si>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</si>
  <si>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</si>
  <si>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</si>
  <si>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</si>
  <si>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</si>
  <si>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</si>
  <si>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</si>
  <si>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</si>
  <si>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</si>
  <si>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</si>
  <si>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</si>
  <si>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</si>
  <si>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</si>
  <si>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</si>
  <si>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</si>
  <si>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</si>
  <si>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</si>
  <si>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</si>
  <si>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</si>
  <si>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</si>
  <si>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</si>
  <si>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</si>
  <si>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</si>
  <si>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</si>
  <si>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</si>
  <si>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</si>
  <si>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</si>
  <si>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</si>
  <si>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</si>
  <si>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</si>
  <si>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</si>
  <si>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</si>
  <si>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</si>
  <si>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</si>
  <si>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</si>
  <si>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</si>
  <si>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</si>
  <si>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</si>
  <si>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</si>
  <si>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</si>
  <si>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</si>
  <si>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</si>
  <si>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</si>
  <si>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</si>
  <si>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</si>
  <si>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</si>
  <si>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</si>
  <si>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</si>
  <si>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</si>
  <si>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</si>
  <si>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</si>
  <si>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</si>
  <si>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</si>
  <si>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</si>
  <si>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</si>
  <si>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</si>
  <si>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</si>
  <si>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</si>
  <si>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</si>
  <si>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</si>
  <si>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</si>
  <si>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</si>
  <si>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</si>
  <si>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</si>
  <si>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</si>
  <si>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</si>
  <si>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</si>
  <si>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</si>
  <si>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</si>
  <si>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</si>
  <si>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</si>
  <si>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</si>
  <si>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</si>
  <si>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</si>
  <si>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</si>
  <si>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</si>
  <si>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</si>
  <si>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</si>
  <si>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</si>
  <si>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</si>
  <si>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</si>
  <si>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</si>
  <si>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</si>
  <si>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</si>
  <si>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</si>
  <si>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</si>
  <si>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</si>
  <si>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</si>
  <si>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</si>
  <si>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</si>
  <si>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</si>
  <si>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</si>
  <si>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</si>
  <si>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</si>
  <si>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</si>
  <si>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</si>
  <si>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</si>
  <si>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</si>
  <si>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</si>
  <si>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</si>
  <si>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</si>
  <si>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</si>
  <si>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</si>
  <si>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</si>
  <si>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</si>
  <si>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</si>
  <si>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</si>
  <si>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</si>
  <si>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</si>
  <si>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</si>
  <si>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</si>
  <si>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</si>
  <si>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</si>
  <si>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</si>
  <si>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</si>
  <si>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</si>
  <si>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</si>
  <si>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</si>
  <si>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</si>
  <si>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</si>
  <si>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</si>
  <si>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</si>
  <si>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</si>
  <si>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</si>
  <si>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</si>
  <si>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</si>
  <si>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</si>
  <si>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</si>
  <si>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</si>
  <si>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</si>
  <si>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</si>
  <si>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</si>
  <si>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</si>
  <si>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</si>
  <si>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</si>
  <si>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</si>
  <si>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</si>
  <si>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</si>
  <si>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</si>
  <si>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</si>
  <si>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</si>
  <si>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</si>
  <si>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</si>
  <si>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</si>
  <si>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</si>
  <si>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</si>
  <si>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</si>
  <si>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</si>
  <si>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</si>
  <si>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</si>
  <si>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</si>
  <si>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</si>
  <si>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</si>
  <si>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</si>
  <si>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</si>
  <si>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</si>
  <si>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</si>
  <si>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</si>
  <si>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</si>
  <si>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</si>
  <si>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</si>
  <si>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</si>
  <si>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</si>
  <si>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</si>
  <si>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</si>
  <si>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</si>
  <si>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</si>
  <si>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</si>
  <si>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</si>
  <si>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</si>
  <si>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</si>
  <si>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</si>
  <si>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</si>
  <si>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</si>
  <si>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</si>
  <si>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</si>
  <si>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</si>
  <si>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</si>
  <si>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</si>
  <si>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</si>
  <si>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</si>
  <si>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</si>
  <si>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</si>
  <si>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</si>
  <si>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</si>
  <si>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</si>
  <si>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</si>
  <si>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</si>
  <si>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</si>
  <si>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</si>
  <si>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</si>
  <si>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</si>
  <si>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</si>
  <si>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</si>
  <si>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</si>
  <si>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</si>
  <si>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</si>
  <si>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</si>
  <si>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</si>
  <si>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</si>
  <si>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</si>
  <si>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</si>
  <si>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</si>
  <si>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</si>
  <si>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</si>
  <si>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</si>
  <si>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</si>
  <si>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</si>
  <si>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</si>
  <si>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</si>
  <si>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</si>
  <si>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</si>
  <si>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</si>
  <si>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</si>
  <si>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</si>
  <si>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</si>
  <si>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</si>
  <si>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</si>
  <si>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</si>
  <si>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</si>
  <si>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</si>
  <si>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</si>
  <si>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</si>
  <si>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</si>
  <si>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</si>
  <si>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</si>
  <si>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</si>
  <si>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</si>
  <si>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</si>
  <si>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</si>
  <si>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</si>
  <si>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</si>
  <si>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</si>
  <si>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</si>
  <si>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</si>
  <si>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</si>
  <si>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</si>
  <si>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</si>
  <si>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</si>
  <si>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</si>
  <si>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</si>
  <si>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</si>
  <si>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</si>
  <si>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</si>
  <si>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</si>
  <si>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</si>
  <si>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</si>
  <si>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</si>
  <si>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</si>
  <si>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</si>
  <si>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</si>
  <si>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</si>
  <si>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</si>
  <si>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</si>
  <si>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</si>
  <si>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</si>
  <si>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</si>
  <si>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</si>
  <si>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</si>
  <si>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</si>
  <si>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</si>
  <si>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</si>
  <si>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</si>
  <si>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</si>
  <si>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</si>
  <si>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</si>
  <si>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</si>
  <si>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</si>
  <si>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</si>
  <si>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</si>
  <si>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</si>
  <si>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</si>
  <si>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</si>
  <si>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</si>
  <si>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</si>
  <si>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</si>
  <si>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</si>
  <si>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</si>
  <si>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</si>
  <si>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</si>
  <si>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</si>
  <si>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</si>
  <si>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</si>
  <si>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</si>
  <si>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</si>
  <si>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</si>
  <si>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</si>
  <si>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</si>
  <si>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</si>
  <si>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</si>
  <si>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</si>
  <si>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</si>
  <si>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</si>
  <si>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</si>
  <si>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</si>
  <si>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</si>
  <si>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</si>
  <si>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</si>
  <si>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</si>
  <si>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</si>
  <si>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</si>
  <si>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</si>
  <si>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</si>
  <si>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</si>
  <si>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</si>
  <si>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</si>
  <si>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</si>
  <si>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</si>
  <si>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</si>
  <si>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</si>
  <si>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</si>
  <si>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</si>
  <si>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</si>
  <si>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</si>
  <si>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</si>
  <si>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</si>
  <si>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</si>
  <si>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</si>
  <si>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</si>
  <si>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</si>
  <si>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</si>
  <si>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</si>
  <si>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</si>
  <si>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</si>
  <si>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</si>
  <si>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</si>
  <si>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</si>
  <si>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</si>
  <si>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</si>
  <si>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</si>
  <si>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</si>
  <si>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</si>
  <si>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</si>
  <si>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</si>
  <si>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</si>
  <si>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</si>
  <si>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</si>
  <si>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</si>
  <si>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</si>
  <si>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</si>
  <si>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</si>
  <si>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</si>
  <si>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</si>
  <si>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</si>
  <si>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</si>
  <si>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</si>
  <si>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</si>
  <si>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</si>
  <si>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</si>
  <si>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</si>
  <si>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</si>
  <si>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</si>
  <si>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</si>
  <si>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</si>
  <si>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</si>
  <si>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</si>
  <si>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</si>
  <si>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</si>
  <si>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</si>
  <si>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</si>
  <si>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</si>
  <si>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</si>
  <si>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</si>
  <si>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</si>
  <si>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</si>
  <si>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</si>
  <si>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</si>
  <si>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</si>
  <si>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</si>
  <si>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</si>
  <si>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</si>
  <si>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</si>
  <si>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</si>
  <si>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</si>
  <si>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</si>
  <si>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</si>
  <si>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</si>
  <si>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</si>
  <si>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</si>
  <si>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</si>
  <si>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</si>
  <si>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</si>
  <si>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</si>
  <si>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</si>
  <si>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</si>
  <si>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</si>
  <si>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</si>
  <si>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</si>
  <si>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</si>
  <si>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</si>
  <si>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</si>
  <si>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</si>
  <si>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</si>
  <si>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</si>
  <si>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</si>
  <si>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</si>
  <si>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</si>
  <si>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</si>
  <si>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</si>
  <si>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</si>
  <si>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</si>
  <si>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</si>
  <si>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</si>
  <si>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</si>
  <si>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</si>
  <si>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</si>
  <si>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</si>
  <si>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</si>
  <si>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</si>
  <si>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</si>
  <si>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</si>
  <si>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</si>
  <si>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</si>
  <si>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</si>
  <si>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</si>
  <si>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</si>
  <si>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</si>
  <si>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</si>
  <si>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</si>
  <si>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</si>
  <si>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</si>
  <si>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</si>
  <si>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</si>
  <si>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</si>
  <si>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</si>
  <si>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</si>
  <si>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</si>
  <si>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</si>
  <si>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</si>
  <si>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</si>
  <si>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</si>
  <si>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</si>
  <si>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</si>
  <si>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</si>
  <si>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</si>
  <si>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</si>
  <si>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</si>
  <si>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</si>
  <si>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</si>
  <si>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</si>
  <si>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</si>
  <si>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</si>
  <si>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</si>
  <si>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</si>
  <si>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</si>
  <si>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</si>
  <si>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</si>
  <si>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</si>
  <si>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</si>
  <si>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</si>
  <si>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</si>
  <si>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</si>
  <si>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</si>
  <si>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</si>
  <si>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</si>
  <si>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</si>
  <si>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</si>
  <si>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</si>
  <si>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</si>
  <si>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</si>
  <si>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</si>
  <si>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</si>
  <si>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</si>
  <si>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</si>
  <si>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</si>
  <si>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</si>
  <si>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</si>
  <si>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</si>
  <si>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</si>
  <si>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</si>
  <si>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</si>
  <si>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</si>
  <si>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</si>
  <si>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</si>
  <si>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</si>
  <si>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</si>
  <si>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</si>
  <si>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</si>
  <si>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</si>
  <si>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</si>
  <si>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</si>
  <si>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</si>
  <si>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</si>
  <si>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</si>
  <si>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</si>
  <si>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</si>
  <si>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</si>
  <si>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</si>
  <si>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</si>
  <si>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</si>
  <si>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</si>
  <si>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</si>
  <si>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</si>
  <si>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</si>
  <si>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</si>
  <si>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</si>
  <si>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</si>
  <si>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</si>
  <si>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</si>
  <si>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</si>
  <si>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</si>
  <si>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</si>
  <si>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</si>
  <si>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</si>
  <si>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</si>
  <si>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</si>
  <si>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</si>
  <si>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</si>
  <si>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</si>
  <si>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</si>
  <si>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</si>
  <si>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</si>
  <si>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</si>
  <si>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</si>
  <si>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</si>
  <si>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</si>
  <si>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</si>
  <si>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</si>
  <si>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</si>
  <si>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</si>
  <si>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</si>
  <si>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</si>
  <si>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</si>
  <si>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</si>
  <si>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</si>
  <si>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</si>
  <si>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</si>
  <si>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</si>
  <si>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</si>
  <si>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</si>
  <si>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</si>
  <si>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</si>
  <si>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</si>
  <si>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</si>
  <si>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</si>
  <si>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</si>
  <si>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</si>
  <si>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</si>
  <si>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</si>
  <si>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</si>
  <si>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</si>
  <si>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</si>
  <si>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</si>
  <si>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</si>
  <si>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</si>
  <si>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</si>
  <si>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</si>
  <si>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</si>
  <si>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</si>
  <si>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</si>
  <si>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</si>
  <si>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</si>
  <si>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</si>
  <si>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</si>
  <si>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</si>
  <si>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</si>
  <si>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</si>
  <si>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</si>
  <si>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</si>
  <si>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</si>
  <si>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</si>
  <si>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</si>
  <si>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</si>
  <si>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</si>
  <si>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</si>
  <si>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</si>
  <si>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</si>
  <si>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</si>
  <si>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</si>
  <si>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</si>
  <si>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</si>
  <si>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</si>
  <si>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</si>
  <si>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</si>
  <si>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</si>
  <si>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</si>
  <si>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</si>
  <si>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</si>
  <si>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</si>
  <si>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</si>
  <si>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</si>
  <si>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</si>
  <si>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</si>
  <si>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</si>
  <si>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</si>
  <si>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</si>
  <si>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</si>
  <si>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</si>
  <si>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</si>
  <si>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</si>
  <si>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</si>
  <si>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</si>
  <si>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</si>
  <si>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</si>
  <si>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</si>
  <si>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</si>
  <si>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</si>
  <si>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</si>
  <si>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</si>
  <si>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</si>
  <si>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</si>
  <si>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</si>
  <si>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</si>
  <si>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</si>
  <si>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</si>
  <si>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</si>
  <si>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</si>
  <si>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</si>
  <si>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</si>
  <si>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</si>
  <si>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</si>
  <si>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</si>
  <si>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</si>
  <si>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</si>
  <si>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</si>
  <si>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</si>
  <si>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</si>
  <si>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</si>
  <si>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</si>
  <si>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</si>
  <si>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</si>
  <si>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</si>
  <si>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</si>
  <si>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</si>
  <si>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</si>
  <si>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</si>
  <si>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</si>
  <si>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</si>
  <si>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</si>
  <si>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</si>
  <si>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</si>
  <si>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</si>
  <si>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</si>
  <si>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</si>
  <si>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</si>
  <si>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</si>
  <si>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</si>
  <si>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</si>
  <si>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</si>
  <si>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</si>
  <si>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</si>
  <si>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</si>
  <si>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</si>
  <si>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</si>
  <si>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</si>
  <si>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</si>
  <si>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</si>
  <si>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</si>
  <si>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</si>
  <si>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</si>
  <si>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</si>
  <si>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</si>
  <si>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</si>
  <si>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</si>
  <si>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</si>
  <si>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</si>
  <si>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</si>
  <si>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</si>
  <si>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</si>
  <si>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</si>
  <si>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</si>
  <si>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</si>
  <si>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</si>
  <si>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</si>
  <si>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</si>
  <si>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</si>
  <si>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</si>
  <si>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</si>
  <si>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</si>
  <si>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</si>
  <si>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</si>
  <si>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</si>
  <si>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</si>
  <si>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</si>
  <si>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</si>
  <si>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</si>
  <si>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</si>
  <si>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</si>
  <si>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</si>
  <si>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</si>
  <si>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</si>
  <si>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</si>
  <si>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</si>
  <si>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</si>
  <si>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</si>
  <si>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</si>
  <si>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</si>
  <si>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</si>
  <si>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</si>
  <si>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</si>
  <si>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</si>
  <si>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</si>
  <si>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</si>
  <si>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</si>
  <si>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</si>
  <si>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</si>
  <si>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</si>
  <si>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</si>
  <si>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</si>
  <si>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</si>
  <si>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</si>
  <si>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</si>
  <si>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</si>
  <si>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</si>
  <si>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</si>
  <si>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</si>
  <si>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</si>
  <si>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</si>
  <si>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</si>
  <si>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</si>
  <si>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</si>
  <si>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</si>
  <si>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</si>
  <si>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</si>
  <si>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</si>
  <si>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</si>
  <si>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</si>
  <si>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</si>
  <si>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</si>
  <si>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</si>
  <si>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</si>
  <si>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</si>
  <si>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</si>
  <si>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</si>
  <si>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</si>
  <si>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</si>
  <si>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</si>
  <si>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</si>
  <si>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</si>
  <si>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</si>
  <si>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</si>
  <si>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</si>
  <si>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</si>
  <si>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</si>
  <si>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</si>
  <si>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</si>
  <si>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</si>
  <si>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</si>
  <si>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</si>
  <si>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</si>
  <si>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</si>
  <si>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</si>
  <si>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</si>
  <si>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</si>
  <si>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</si>
  <si>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</si>
  <si>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</si>
  <si>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</si>
  <si>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</si>
  <si>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</si>
  <si>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</si>
  <si>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</si>
  <si>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</si>
  <si>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</si>
  <si>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</si>
  <si>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</si>
  <si>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</si>
  <si>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</si>
  <si>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</si>
  <si>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</si>
  <si>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</si>
  <si>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</si>
  <si>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</si>
  <si>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</si>
  <si>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</si>
  <si>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</si>
  <si>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</si>
  <si>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</si>
  <si>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</si>
  <si>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</si>
  <si>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</si>
  <si>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</si>
  <si>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</si>
  <si>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</si>
  <si>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</si>
  <si>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</si>
  <si>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</si>
  <si>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</si>
  <si>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</si>
  <si>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</si>
  <si>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</si>
  <si>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</si>
  <si>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</si>
  <si>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</si>
  <si>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</si>
  <si>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</si>
  <si>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</si>
  <si>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</si>
  <si>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</si>
  <si>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</si>
  <si>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</si>
  <si>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</si>
  <si>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</si>
  <si>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</si>
  <si>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</si>
  <si>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</si>
  <si>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</si>
  <si>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</si>
  <si>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</si>
  <si>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</si>
  <si>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</si>
  <si>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</si>
  <si>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</si>
  <si>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</si>
  <si>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</si>
  <si>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</si>
  <si>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</si>
  <si>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</si>
  <si>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</si>
  <si>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</si>
  <si>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</si>
  <si>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</si>
  <si>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</si>
  <si>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</si>
  <si>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</si>
  <si>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</si>
  <si>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</si>
  <si>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</si>
  <si>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</si>
  <si>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</si>
  <si>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</si>
  <si>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</si>
  <si>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</si>
  <si>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</si>
  <si>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</si>
  <si>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</si>
  <si>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</si>
  <si>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</si>
  <si>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</si>
  <si>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</si>
  <si>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</si>
  <si>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</si>
  <si>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</si>
  <si>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</si>
  <si>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</si>
  <si>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</si>
  <si>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</si>
  <si>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</si>
  <si>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</si>
  <si>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</si>
  <si>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</si>
  <si>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</si>
  <si>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</si>
  <si>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</si>
  <si>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</si>
  <si>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</si>
  <si>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</si>
  <si>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</si>
  <si>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</si>
  <si>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</si>
  <si>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</si>
  <si>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</si>
  <si>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</si>
  <si>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</si>
  <si>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</si>
  <si>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</si>
  <si>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</si>
  <si>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</si>
  <si>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</si>
  <si>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</si>
  <si>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</si>
  <si>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</si>
  <si>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</si>
  <si>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</si>
  <si>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</si>
  <si>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</si>
  <si>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</si>
  <si>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</si>
  <si>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</si>
  <si>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</si>
  <si>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</si>
  <si>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</si>
  <si>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</si>
  <si>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</si>
  <si>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</si>
  <si>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</si>
  <si>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</si>
  <si>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</si>
  <si>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</si>
  <si>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</si>
  <si>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</si>
  <si>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</si>
  <si>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</si>
  <si>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</si>
  <si>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</si>
  <si>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</si>
  <si>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</si>
  <si>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</si>
  <si>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</si>
  <si>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</si>
  <si>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</si>
  <si>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</si>
  <si>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</si>
  <si>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</si>
  <si>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</si>
  <si>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</si>
  <si>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</si>
  <si>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</si>
  <si>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</si>
  <si>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</si>
  <si>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</si>
  <si>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</si>
  <si>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</si>
  <si>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</si>
  <si>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</si>
  <si>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</si>
  <si>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</si>
  <si>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</si>
  <si>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</si>
  <si>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</si>
  <si>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</si>
  <si>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</si>
  <si>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</si>
  <si>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</si>
  <si>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</si>
  <si>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</si>
  <si>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</si>
  <si>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</si>
  <si>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</si>
  <si>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</si>
  <si>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</si>
  <si>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</si>
  <si>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</si>
  <si>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</si>
  <si>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</si>
  <si>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</si>
  <si>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</si>
  <si>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</si>
  <si>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</si>
  <si>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</si>
  <si>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</si>
  <si>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</si>
  <si>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</si>
  <si>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</si>
  <si>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</si>
  <si>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</si>
  <si>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</si>
  <si>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</si>
  <si>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</si>
  <si>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</si>
  <si>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</si>
  <si>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</si>
  <si>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</si>
  <si>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</si>
  <si>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</si>
  <si>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</si>
  <si>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</si>
  <si>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</si>
  <si>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</si>
  <si>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</si>
  <si>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</si>
  <si>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</si>
  <si>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</si>
  <si>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</si>
  <si>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</si>
  <si>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</si>
  <si>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</si>
  <si>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</si>
  <si>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</si>
  <si>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</si>
  <si>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</si>
  <si>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</si>
  <si>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</si>
  <si>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</si>
  <si>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</si>
  <si>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</si>
  <si>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</si>
  <si>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</si>
  <si>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</si>
  <si>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</si>
  <si>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</si>
  <si>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</si>
  <si>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</si>
  <si>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</si>
  <si>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</si>
  <si>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</si>
  <si>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</si>
  <si>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</si>
  <si>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</si>
  <si>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</si>
  <si>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</si>
  <si>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</si>
  <si>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</si>
  <si>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</si>
  <si>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</si>
  <si>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</si>
  <si>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</si>
  <si>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</si>
  <si>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</si>
  <si>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</si>
  <si>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</si>
  <si>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</si>
  <si>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</si>
  <si>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</si>
  <si>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</si>
  <si>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</si>
  <si>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</si>
  <si>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</si>
  <si>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</si>
  <si>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</si>
  <si>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</si>
  <si>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</si>
  <si>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</si>
  <si>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</si>
  <si>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</si>
  <si>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</si>
  <si>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</si>
  <si>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</si>
  <si>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</si>
  <si>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</si>
  <si>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</si>
  <si>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</si>
  <si>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</si>
  <si>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</si>
  <si>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</si>
  <si>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</si>
  <si>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</si>
  <si>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</si>
  <si>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</si>
  <si>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</si>
  <si>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</si>
  <si>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</si>
  <si>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</si>
  <si>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</si>
  <si>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</si>
  <si>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</si>
  <si>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</si>
  <si>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</si>
  <si>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</si>
  <si>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</si>
  <si>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</si>
  <si>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</si>
  <si>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</si>
  <si>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</si>
  <si>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</si>
  <si>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</si>
  <si>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</si>
  <si>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</si>
  <si>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</si>
  <si>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</si>
  <si>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</si>
  <si>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</si>
  <si>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</si>
  <si>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</si>
  <si>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</si>
  <si>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</si>
  <si>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</si>
  <si>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</si>
  <si>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</si>
  <si>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</si>
  <si>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</si>
  <si>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</si>
  <si>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</si>
  <si>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</si>
  <si>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</si>
  <si>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</si>
  <si>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</si>
  <si>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</si>
  <si>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</si>
  <si>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</si>
  <si>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</si>
  <si>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</si>
  <si>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</si>
  <si>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</si>
  <si>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</si>
  <si>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</si>
  <si>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</si>
  <si>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</si>
  <si>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</si>
  <si>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</si>
  <si>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</si>
  <si>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</si>
  <si>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</si>
  <si>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</si>
  <si>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</si>
  <si>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</si>
  <si>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</si>
  <si>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</si>
  <si>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</si>
  <si>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</si>
  <si>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</si>
  <si>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</si>
  <si>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</si>
  <si>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</si>
  <si>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</si>
  <si>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</si>
  <si>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</si>
  <si>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</si>
  <si>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</si>
  <si>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</si>
  <si>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</si>
  <si>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</si>
  <si>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</si>
  <si>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</si>
  <si>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</si>
  <si>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</si>
  <si>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</si>
  <si>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</si>
  <si>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</si>
  <si>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</si>
  <si>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</si>
  <si>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</si>
  <si>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</si>
  <si>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</si>
  <si>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</si>
  <si>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</si>
  <si>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</si>
  <si>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</si>
  <si>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</si>
  <si>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</si>
  <si>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</si>
  <si>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</si>
  <si>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</si>
  <si>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</si>
  <si>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</si>
  <si>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</si>
  <si>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</si>
  <si>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</si>
  <si>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</si>
  <si>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</si>
  <si>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</si>
  <si>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</si>
  <si>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</si>
  <si>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</si>
  <si>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</si>
  <si>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</si>
  <si>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</si>
  <si>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</si>
  <si>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</si>
  <si>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</si>
  <si>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</si>
  <si>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</si>
  <si>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</si>
  <si>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</si>
  <si>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</si>
  <si>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</si>
  <si>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</si>
  <si>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</si>
  <si>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</si>
  <si>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</si>
  <si>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</si>
  <si>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</si>
  <si>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</si>
  <si>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</si>
  <si>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</si>
  <si>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</si>
  <si>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</si>
  <si>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</si>
  <si>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</si>
  <si>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</si>
  <si>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</si>
  <si>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</si>
  <si>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</si>
  <si>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</si>
  <si>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</si>
  <si>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</si>
  <si>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</si>
  <si>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</si>
  <si>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</si>
  <si>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</si>
  <si>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</si>
  <si>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</si>
  <si>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</si>
  <si>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</si>
  <si>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</si>
  <si>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</si>
  <si>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</si>
  <si>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</si>
  <si>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</si>
  <si>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</si>
  <si>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</si>
  <si>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</si>
  <si>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</si>
  <si>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</si>
  <si>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</si>
  <si>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</si>
  <si>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</si>
  <si>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</si>
  <si>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</si>
  <si>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</si>
  <si>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</si>
  <si>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</si>
  <si>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</si>
  <si>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</si>
  <si>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</si>
  <si>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</si>
  <si>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</si>
  <si>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</si>
  <si>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</si>
  <si>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</si>
  <si>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</si>
  <si>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</si>
  <si>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</si>
  <si>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</si>
  <si>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</si>
  <si>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</si>
  <si>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</si>
  <si>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</si>
  <si>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</si>
  <si>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</si>
  <si>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</si>
  <si>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</si>
  <si>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</si>
  <si>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</si>
  <si>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</si>
  <si>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</si>
  <si>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</si>
  <si>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</si>
  <si>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</si>
  <si>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</si>
  <si>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</si>
  <si>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</si>
  <si>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</si>
  <si>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</si>
  <si>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</si>
  <si>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</si>
  <si>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</si>
  <si>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</si>
  <si>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</si>
  <si>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</si>
  <si>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</si>
  <si>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</si>
  <si>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</si>
  <si>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</si>
  <si>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</si>
  <si>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</si>
  <si>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</si>
  <si>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</si>
  <si>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</si>
  <si>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</si>
  <si>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</si>
  <si>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</si>
  <si>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</si>
  <si>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</si>
  <si>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</si>
  <si>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</si>
  <si>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</si>
  <si>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</si>
  <si>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</si>
  <si>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</si>
  <si>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</si>
  <si>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</si>
  <si>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</si>
  <si>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</si>
  <si>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</si>
  <si>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</si>
  <si>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</si>
  <si>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</si>
  <si>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</si>
  <si>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</si>
  <si>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</si>
  <si>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</si>
  <si>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</si>
  <si>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</si>
  <si>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</si>
  <si>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</si>
  <si>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</si>
  <si>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</si>
  <si>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</si>
  <si>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</si>
  <si>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</si>
  <si>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</si>
  <si>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</si>
  <si>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</si>
  <si>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</si>
  <si>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</si>
  <si>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</si>
  <si>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</si>
  <si>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</si>
  <si>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</si>
  <si>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</si>
  <si>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</si>
  <si>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</si>
  <si>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</si>
  <si>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</si>
  <si>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</si>
  <si>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</si>
  <si>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</si>
  <si>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</si>
  <si>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</si>
  <si>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</si>
  <si>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</si>
  <si>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</si>
  <si>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</si>
  <si>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</si>
  <si>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</si>
  <si>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</si>
  <si>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</si>
  <si>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</si>
  <si>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</si>
  <si>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</si>
  <si>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</si>
  <si>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</si>
  <si>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</si>
  <si>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</si>
  <si>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</si>
  <si>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</si>
  <si>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</si>
  <si>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</si>
  <si>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</si>
  <si>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</si>
  <si>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</si>
  <si>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</si>
  <si>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</si>
  <si>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</si>
  <si>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</si>
  <si>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</si>
  <si>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</si>
  <si>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</si>
  <si>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</si>
  <si>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</si>
  <si>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</si>
  <si>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</si>
  <si>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</si>
  <si>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</si>
  <si>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</si>
  <si>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</si>
  <si>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</si>
  <si>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</si>
  <si>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</si>
  <si>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</si>
  <si>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</si>
  <si>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</si>
  <si>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</si>
  <si>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</si>
  <si>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</si>
  <si>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</si>
  <si>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</si>
  <si>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</si>
  <si>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</si>
  <si>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</si>
  <si>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</si>
  <si>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</si>
  <si>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</si>
  <si>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</si>
  <si>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</si>
  <si>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</si>
  <si>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</si>
  <si>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</si>
  <si>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</si>
  <si>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</si>
  <si>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</si>
  <si>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</si>
  <si>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</si>
  <si>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</si>
  <si>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</si>
  <si>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</si>
  <si>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</si>
  <si>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</si>
  <si>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</si>
  <si>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</si>
  <si>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</si>
  <si>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</si>
  <si>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</si>
  <si>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</si>
  <si>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</si>
  <si>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</si>
  <si>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</si>
  <si>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</si>
  <si>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</si>
  <si>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</si>
  <si>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</si>
  <si>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</si>
  <si>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</si>
  <si>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</si>
  <si>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</si>
  <si>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</si>
  <si>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</si>
  <si>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</si>
  <si>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</si>
  <si>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</si>
  <si>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</si>
  <si>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</si>
  <si>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</si>
  <si>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</si>
  <si>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</si>
  <si>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</si>
  <si>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</si>
  <si>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</si>
  <si>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</si>
  <si>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</si>
  <si>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</si>
  <si>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</si>
  <si>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</si>
  <si>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</si>
  <si>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</si>
  <si>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</si>
  <si>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</si>
  <si>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</si>
  <si>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</si>
  <si>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</si>
  <si>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</si>
  <si>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</si>
  <si>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</si>
  <si>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</si>
  <si>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</si>
  <si>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</si>
  <si>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</si>
  <si>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</si>
  <si>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</si>
  <si>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</si>
  <si>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</si>
  <si>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</si>
  <si>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</si>
  <si>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</si>
  <si>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</si>
  <si>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</si>
  <si>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</si>
  <si>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</si>
  <si>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</si>
  <si>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</si>
  <si>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</si>
  <si>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</si>
  <si>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</si>
  <si>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</si>
  <si>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</si>
  <si>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</si>
  <si>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</si>
  <si>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</si>
  <si>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</si>
  <si>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</si>
  <si>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</si>
  <si>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</si>
  <si>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</si>
  <si>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</si>
  <si>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</si>
  <si>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</si>
  <si>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</si>
  <si>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</si>
  <si>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</si>
  <si>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</si>
  <si>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</si>
  <si>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</si>
  <si>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</si>
  <si>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</si>
  <si>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</si>
  <si>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</si>
  <si>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</si>
  <si>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</si>
  <si>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</si>
  <si>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</si>
  <si>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</si>
  <si>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</si>
  <si>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</si>
  <si>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</si>
  <si>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</si>
  <si>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</si>
  <si>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</si>
  <si>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</si>
  <si>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</si>
  <si>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</si>
  <si>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</si>
  <si>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</si>
  <si>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</si>
  <si>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</si>
  <si>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</si>
  <si>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</si>
  <si>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</si>
  <si>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</si>
  <si>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</si>
  <si>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</si>
  <si>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</si>
  <si>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</si>
  <si>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</si>
  <si>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</si>
  <si>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</si>
  <si>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</si>
  <si>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</si>
  <si>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</si>
  <si>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</si>
  <si>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</si>
  <si>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</si>
  <si>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</si>
  <si>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</si>
  <si>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</si>
  <si>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</si>
  <si>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</si>
  <si>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</si>
  <si>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</si>
  <si>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</si>
  <si>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</si>
  <si>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</si>
  <si>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</si>
  <si>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</si>
  <si>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</si>
  <si>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</si>
  <si>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</si>
  <si>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</si>
  <si>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</si>
  <si>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</si>
  <si>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</si>
  <si>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</si>
  <si>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</si>
  <si>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</si>
  <si>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</si>
  <si>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</si>
  <si>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</si>
  <si>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</si>
  <si>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</si>
  <si>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</si>
  <si>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</si>
  <si>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</si>
  <si>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</si>
  <si>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</si>
  <si>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</si>
  <si>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</si>
  <si>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</si>
  <si>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</si>
  <si>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</si>
  <si>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</si>
  <si>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</si>
  <si>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</si>
  <si>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</si>
  <si>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</si>
  <si>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</si>
  <si>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</si>
  <si>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</si>
  <si>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</si>
  <si>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</si>
  <si>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</si>
  <si>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</si>
  <si>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</si>
  <si>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</si>
  <si>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</si>
  <si>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</si>
  <si>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</si>
  <si>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</si>
  <si>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</si>
  <si>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</si>
  <si>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</si>
  <si>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</si>
  <si>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</si>
  <si>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</si>
  <si>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</si>
  <si>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</si>
  <si>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</si>
  <si>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</si>
  <si>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</si>
  <si>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</si>
  <si>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</si>
  <si>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</si>
  <si>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</si>
  <si>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</si>
  <si>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</si>
  <si>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</si>
  <si>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</si>
  <si>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</si>
  <si>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</si>
  <si>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</si>
  <si>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</si>
  <si>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</si>
  <si>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</si>
  <si>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</si>
  <si>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</si>
  <si>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</si>
  <si>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</si>
  <si>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</si>
  <si>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</si>
  <si>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</si>
  <si>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</si>
  <si>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</si>
  <si>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</si>
  <si>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</si>
  <si>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</si>
  <si>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</si>
  <si>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</si>
  <si>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</si>
  <si>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</si>
  <si>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</si>
  <si>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</si>
  <si>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</si>
  <si>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</si>
  <si>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</si>
  <si>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</si>
  <si>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</si>
  <si>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</si>
  <si>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</si>
  <si>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</si>
  <si>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</si>
  <si>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</si>
  <si>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</si>
  <si>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</si>
  <si>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</si>
  <si>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</si>
  <si>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</si>
  <si>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</si>
  <si>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</si>
  <si>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</si>
  <si>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</si>
  <si>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</si>
  <si>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</si>
  <si>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</si>
  <si>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</si>
  <si>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</si>
  <si>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</si>
  <si>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</si>
  <si>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</si>
  <si>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</si>
  <si>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</si>
  <si>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</si>
  <si>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</si>
  <si>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</si>
  <si>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</si>
  <si>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</si>
  <si>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</si>
  <si>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</si>
  <si>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</si>
  <si>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</si>
  <si>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</si>
  <si>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</si>
  <si>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</si>
  <si>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</si>
  <si>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</si>
  <si>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</si>
  <si>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</si>
  <si>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</si>
  <si>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</si>
  <si>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</si>
  <si>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</si>
  <si>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</si>
  <si>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</si>
  <si>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</si>
  <si>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</si>
  <si>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</si>
  <si>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</si>
  <si>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</si>
  <si>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</si>
  <si>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</si>
  <si>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</si>
  <si>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</si>
  <si>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</si>
  <si>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</si>
  <si>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</si>
  <si>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</si>
  <si>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</si>
  <si>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</si>
  <si>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</si>
  <si>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</si>
  <si>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</si>
  <si>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</si>
  <si>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</si>
  <si>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</si>
  <si>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</si>
  <si>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</si>
  <si>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</si>
  <si>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</si>
  <si>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</si>
  <si>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</si>
  <si>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</si>
  <si>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</si>
  <si>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</si>
  <si>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</si>
  <si>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</si>
  <si>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</si>
  <si>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</si>
  <si>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</si>
  <si>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</si>
  <si>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</si>
  <si>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</si>
  <si>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</si>
  <si>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</si>
  <si>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</si>
  <si>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</si>
  <si>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</si>
  <si>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</si>
  <si>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</si>
  <si>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</si>
  <si>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</si>
  <si>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</si>
  <si>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</si>
  <si>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</si>
  <si>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</si>
  <si>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</si>
  <si>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</si>
  <si>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</si>
  <si>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</si>
  <si>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</si>
  <si>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</si>
  <si>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</si>
  <si>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</si>
  <si>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</si>
  <si>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</si>
  <si>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</si>
  <si>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</si>
  <si>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</si>
  <si>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</si>
  <si>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</si>
  <si>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</si>
  <si>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</si>
  <si>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</si>
  <si>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</si>
  <si>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</si>
  <si>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</si>
  <si>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</si>
  <si>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</si>
  <si>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</si>
  <si>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</si>
  <si>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</si>
  <si>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</si>
  <si>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</si>
  <si>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</si>
  <si>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</si>
  <si>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</si>
  <si>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</si>
  <si>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</si>
  <si>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</si>
  <si>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</si>
  <si>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</si>
  <si>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</si>
  <si>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</si>
  <si>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</si>
  <si>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</si>
  <si>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</si>
  <si>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</si>
  <si>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</si>
  <si>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</si>
  <si>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</si>
  <si>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</si>
  <si>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</si>
  <si>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</si>
  <si>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</si>
  <si>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</si>
  <si>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</si>
  <si>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</si>
  <si>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</si>
  <si>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</si>
  <si>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</si>
  <si>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</si>
  <si>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</si>
  <si>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</si>
  <si>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</si>
  <si>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</si>
  <si>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</si>
  <si>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</si>
  <si>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</si>
  <si>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</si>
  <si>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</si>
  <si>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</si>
  <si>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</si>
  <si>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</si>
  <si>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</si>
  <si>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</si>
  <si>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</si>
  <si>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</si>
  <si>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</si>
  <si>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</si>
  <si>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</si>
  <si>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</si>
  <si>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</si>
  <si>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</si>
  <si>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</si>
  <si>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</si>
  <si>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</si>
  <si>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</si>
  <si>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</si>
  <si>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</si>
  <si>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</si>
  <si>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</si>
  <si>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</si>
  <si>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</si>
  <si>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</si>
  <si>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</si>
  <si>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</si>
  <si>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</si>
  <si>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</si>
  <si>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</si>
  <si>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</si>
  <si>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</si>
  <si>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</si>
  <si>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</si>
  <si>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</si>
  <si>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</si>
  <si>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</si>
  <si>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</si>
  <si>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</si>
  <si>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</si>
  <si>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</si>
  <si>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</si>
  <si>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</si>
  <si>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</si>
  <si>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</si>
  <si>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</si>
  <si>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</si>
  <si>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</si>
  <si>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</si>
  <si>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</si>
  <si>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</si>
  <si>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</si>
  <si>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</si>
  <si>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</si>
  <si>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</si>
  <si>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</si>
  <si>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</si>
  <si>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</si>
  <si>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</si>
  <si>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</si>
  <si>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</si>
  <si>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</si>
  <si>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</si>
  <si>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</si>
  <si>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</si>
  <si>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</si>
  <si>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</si>
  <si>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</si>
  <si>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</si>
  <si>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</si>
  <si>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</si>
  <si>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</si>
  <si>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</si>
  <si>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</si>
  <si>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</si>
  <si>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</si>
  <si>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</si>
  <si>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</si>
  <si>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</si>
  <si>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</si>
  <si>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</si>
  <si>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</si>
  <si>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</si>
  <si>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</si>
  <si>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</si>
  <si>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</si>
  <si>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</si>
  <si>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</si>
  <si>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</si>
  <si>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</si>
  <si>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</si>
  <si>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</si>
  <si>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</si>
  <si>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</si>
  <si>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</si>
  <si>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</si>
  <si>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</si>
  <si>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</si>
  <si>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</si>
  <si>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</si>
  <si>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</si>
  <si>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</si>
  <si>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</si>
  <si>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</si>
  <si>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</si>
  <si>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</si>
  <si>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</si>
  <si>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</si>
  <si>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</si>
  <si>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</si>
  <si>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</si>
  <si>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</si>
  <si>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</si>
  <si>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</si>
  <si>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</si>
  <si>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</si>
  <si>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</si>
  <si>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</si>
  <si>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</si>
  <si>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</si>
  <si>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</si>
  <si>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</si>
  <si>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</si>
  <si>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</si>
  <si>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</si>
  <si>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</si>
  <si>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</si>
  <si>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</si>
  <si>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</si>
  <si>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</si>
  <si>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</si>
  <si>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</si>
  <si>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</si>
  <si>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</si>
  <si>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</si>
  <si>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</si>
  <si>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</si>
  <si>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</si>
  <si>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</si>
  <si>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</si>
  <si>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</si>
  <si>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</si>
  <si>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</si>
  <si>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</si>
  <si>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</si>
  <si>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</si>
  <si>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</si>
  <si>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</si>
  <si>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</si>
  <si>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</si>
  <si>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</si>
  <si>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</si>
  <si>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</si>
  <si>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</si>
  <si>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</si>
  <si>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</si>
  <si>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</si>
  <si>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</si>
  <si>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</si>
  <si>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</si>
  <si>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</si>
  <si>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</si>
  <si>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</si>
  <si>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</si>
  <si>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</si>
  <si>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</si>
  <si>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</si>
  <si>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</si>
  <si>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</si>
  <si>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</si>
  <si>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</si>
  <si>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</si>
  <si>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</si>
  <si>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</si>
  <si>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</si>
  <si>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</si>
  <si>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</si>
  <si>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</si>
  <si>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</si>
  <si>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</si>
  <si>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</si>
  <si>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</si>
  <si>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</si>
  <si>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</si>
  <si>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</si>
  <si>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</si>
  <si>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</si>
  <si>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</si>
  <si>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</si>
  <si>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</si>
  <si>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</si>
  <si>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</si>
  <si>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</si>
  <si>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</si>
  <si>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</si>
  <si>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</si>
  <si>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</si>
  <si>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</si>
  <si>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</si>
  <si>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</si>
  <si>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</si>
  <si>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</si>
  <si>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</si>
  <si>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</si>
  <si>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</si>
  <si>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</si>
  <si>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</si>
  <si>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</si>
  <si>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</si>
  <si>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</si>
  <si>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</si>
  <si>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</si>
  <si>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</si>
  <si>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</si>
  <si>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</si>
  <si>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</si>
  <si>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</si>
  <si>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</si>
  <si>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</si>
  <si>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</si>
  <si>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</si>
  <si>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</si>
  <si>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</si>
  <si>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</si>
  <si>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</si>
  <si>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</si>
  <si>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</si>
  <si>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</si>
  <si>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</si>
  <si>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</si>
  <si>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</si>
  <si>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</si>
  <si>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</si>
  <si>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</si>
  <si>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</si>
  <si>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</si>
  <si>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</si>
  <si>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</si>
  <si>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</si>
  <si>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</si>
  <si>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</si>
  <si>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</si>
  <si>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</si>
  <si>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</si>
  <si>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</si>
  <si>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</si>
  <si>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</si>
  <si>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</si>
  <si>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</si>
  <si>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</si>
  <si>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</si>
  <si>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</si>
  <si>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</si>
  <si>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</si>
  <si>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</si>
  <si>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</si>
  <si>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</si>
  <si>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</si>
  <si>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</si>
  <si>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</si>
  <si>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</si>
  <si>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</si>
  <si>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</si>
  <si>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</si>
  <si>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</si>
  <si>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</si>
  <si>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</si>
  <si>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</si>
  <si>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</si>
  <si>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</si>
  <si>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</si>
  <si>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</si>
  <si>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</si>
  <si>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</si>
  <si>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</si>
  <si>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</si>
  <si>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</si>
  <si>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</si>
  <si>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</si>
  <si>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</si>
  <si>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</si>
  <si>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</si>
  <si>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</si>
  <si>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</si>
  <si>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</si>
  <si>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</si>
  <si>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</si>
  <si>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</si>
  <si>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</si>
  <si>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</si>
  <si>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</si>
  <si>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</si>
  <si>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</si>
  <si>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</si>
  <si>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</si>
  <si>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</si>
  <si>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</si>
  <si>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</si>
  <si>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</si>
  <si>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</si>
  <si>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</si>
  <si>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</si>
  <si>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</si>
  <si>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</si>
  <si>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</si>
  <si>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</si>
  <si>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</si>
  <si>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</si>
  <si>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</si>
  <si>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</si>
  <si>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</si>
  <si>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</si>
  <si>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</si>
  <si>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</si>
  <si>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</si>
  <si>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</si>
  <si>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</si>
  <si>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</si>
  <si>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</si>
  <si>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</si>
  <si>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</si>
  <si>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</si>
  <si>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</si>
  <si>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</si>
  <si>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</si>
  <si>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</si>
  <si>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</si>
  <si>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</si>
  <si>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</si>
  <si>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</si>
  <si>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</si>
  <si>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</si>
  <si>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</si>
  <si>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</si>
  <si>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</si>
  <si>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</si>
  <si>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</si>
  <si>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</si>
  <si>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</si>
  <si>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</si>
  <si>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</si>
  <si>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</si>
  <si>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</si>
  <si>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</si>
  <si>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</si>
  <si>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</si>
  <si>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</si>
  <si>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</si>
  <si>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</si>
  <si>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</si>
  <si>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</si>
  <si>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</si>
  <si>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</si>
  <si>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</si>
  <si>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</si>
  <si>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</si>
  <si>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</si>
  <si>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</si>
  <si>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</si>
  <si>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</si>
  <si>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</si>
  <si>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</si>
  <si>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</si>
  <si>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</si>
  <si>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</si>
  <si>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</si>
  <si>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</si>
  <si>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</si>
  <si>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</si>
  <si>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</si>
  <si>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</si>
  <si>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</si>
  <si>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</si>
  <si>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</si>
  <si>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</si>
  <si>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</si>
  <si>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</si>
  <si>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</si>
  <si>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</si>
  <si>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</si>
  <si>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</si>
  <si>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</si>
  <si>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</si>
  <si>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</si>
  <si>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</si>
  <si>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</si>
  <si>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</si>
  <si>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</si>
  <si>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</si>
  <si>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</si>
  <si>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</si>
  <si>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</si>
  <si>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</si>
  <si>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</si>
  <si>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</si>
  <si>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</si>
  <si>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</si>
  <si>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</si>
  <si>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</si>
  <si>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</si>
  <si>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</si>
  <si>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</si>
  <si>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</si>
  <si>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</si>
  <si>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</si>
  <si>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</si>
  <si>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</si>
  <si>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</si>
  <si>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</si>
  <si>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</si>
  <si>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</si>
  <si>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</si>
  <si>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</si>
  <si>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</si>
  <si>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</si>
  <si>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</si>
  <si>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</si>
  <si>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</si>
  <si>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</si>
  <si>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</si>
  <si>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</si>
  <si>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</si>
  <si>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</si>
  <si>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</si>
  <si>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</si>
  <si>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</si>
  <si>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</si>
  <si>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</si>
  <si>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</si>
  <si>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</si>
  <si>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</si>
  <si>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</si>
  <si>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</si>
  <si>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</si>
  <si>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</si>
  <si>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</si>
  <si>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</si>
  <si>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</si>
  <si>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</si>
  <si>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</si>
  <si>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</si>
  <si>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</si>
  <si>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</si>
  <si>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</si>
  <si>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</si>
  <si>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</si>
  <si>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</si>
  <si>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</si>
  <si>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</si>
  <si>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</si>
  <si>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</si>
  <si>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</si>
  <si>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</si>
  <si>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</si>
  <si>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</si>
  <si>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</si>
  <si>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</si>
  <si>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</si>
  <si>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</si>
  <si>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</si>
  <si>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</si>
  <si>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</si>
  <si>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</si>
  <si>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</si>
  <si>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</si>
  <si>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</si>
  <si>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</si>
  <si>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</si>
  <si>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</si>
  <si>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</si>
  <si>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</si>
  <si>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</si>
  <si>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</si>
  <si>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</si>
  <si>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</si>
  <si>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</si>
  <si>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</si>
  <si>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</si>
  <si>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</si>
  <si>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</si>
  <si>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</si>
  <si>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</si>
  <si>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</si>
  <si>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</si>
  <si>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</si>
  <si>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</si>
  <si>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</si>
  <si>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</si>
  <si>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</si>
  <si>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</si>
  <si>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</si>
  <si>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</si>
  <si>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</si>
  <si>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</si>
  <si>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</si>
  <si>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</si>
  <si>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</si>
  <si>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</si>
  <si>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</si>
  <si>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</si>
  <si>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</si>
  <si>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</si>
  <si>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</si>
  <si>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</si>
  <si>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</si>
  <si>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</si>
  <si>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</si>
  <si>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</si>
  <si>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</si>
  <si>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</si>
  <si>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</si>
  <si>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</si>
  <si>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</si>
  <si>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</si>
  <si>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</si>
  <si>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</si>
  <si>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</si>
  <si>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</si>
  <si>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</si>
  <si>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</si>
  <si>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</si>
  <si>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</si>
  <si>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</si>
  <si>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</si>
  <si>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</si>
  <si>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</si>
  <si>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</si>
  <si>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</si>
  <si>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</si>
  <si>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</si>
  <si>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</si>
  <si>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</si>
  <si>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</si>
  <si>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</si>
  <si>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</si>
  <si>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</si>
  <si>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</si>
  <si>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</si>
  <si>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</si>
  <si>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</si>
  <si>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</si>
  <si>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</si>
  <si>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</si>
  <si>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</si>
  <si>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</si>
  <si>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</si>
  <si>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</si>
  <si>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</si>
  <si>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</si>
  <si>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</si>
  <si>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</si>
  <si>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</si>
  <si>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</si>
  <si>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</si>
  <si>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</si>
  <si>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</si>
  <si>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</si>
  <si>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</si>
  <si>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</si>
  <si>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</si>
  <si>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</si>
  <si>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</si>
  <si>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</si>
  <si>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</si>
  <si>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</si>
  <si>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</si>
  <si>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</si>
  <si>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</si>
  <si>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</si>
  <si>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</si>
  <si>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</si>
  <si>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</si>
  <si>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</si>
  <si>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</si>
  <si>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</si>
  <si>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</si>
  <si>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</si>
  <si>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</si>
  <si>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</si>
  <si>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</si>
  <si>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</si>
  <si>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</si>
  <si>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</si>
  <si>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</si>
  <si>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</si>
  <si>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</si>
  <si>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</si>
  <si>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</si>
  <si>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</si>
  <si>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</si>
  <si>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</si>
  <si>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</si>
  <si>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</si>
  <si>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</si>
  <si>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</si>
  <si>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</si>
  <si>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</si>
  <si>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</si>
  <si>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</si>
  <si>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</si>
  <si>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</si>
  <si>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</si>
  <si>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</si>
  <si>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</si>
  <si>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</si>
  <si>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</si>
  <si>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</si>
  <si>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</si>
  <si>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</si>
  <si>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</si>
  <si>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</si>
  <si>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</si>
  <si>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</si>
  <si>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</si>
  <si>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</si>
  <si>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</si>
  <si>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</si>
  <si>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</si>
  <si>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</si>
  <si>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</si>
  <si>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</si>
  <si>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</si>
  <si>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</si>
  <si>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</si>
  <si>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</si>
  <si>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</si>
  <si>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</si>
  <si>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</si>
  <si>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</si>
  <si>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</si>
  <si>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</si>
  <si>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</si>
  <si>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</si>
  <si>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</si>
  <si>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</si>
  <si>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</si>
  <si>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</si>
  <si>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</si>
  <si>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</si>
  <si>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</si>
  <si>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</si>
  <si>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</si>
  <si>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</si>
  <si>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</si>
  <si>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</si>
  <si>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</si>
  <si>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</si>
  <si>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</si>
  <si>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</si>
  <si>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</si>
  <si>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</si>
  <si>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</si>
  <si>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</si>
  <si>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</si>
  <si>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</si>
  <si>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</si>
  <si>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</si>
  <si>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</si>
  <si>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</si>
  <si>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</si>
  <si>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</si>
  <si>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</si>
  <si>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</si>
  <si>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</si>
  <si>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</si>
  <si>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</si>
  <si>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</si>
  <si>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</si>
  <si>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</si>
  <si>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</si>
  <si>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</si>
  <si>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</si>
  <si>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</si>
  <si>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</si>
  <si>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</si>
  <si>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</si>
  <si>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</si>
  <si>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</si>
  <si>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</si>
  <si>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</si>
  <si>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</si>
  <si>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</si>
  <si>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</si>
  <si>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</si>
  <si>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</si>
  <si>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</si>
  <si>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</si>
  <si>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</si>
  <si>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</si>
  <si>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</si>
  <si>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</si>
  <si>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</si>
  <si>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</si>
  <si>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</si>
  <si>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</si>
  <si>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</si>
  <si>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</si>
  <si>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</si>
  <si>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</si>
  <si>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</si>
  <si>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</si>
  <si>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</si>
  <si>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</si>
  <si>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</si>
  <si>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</si>
  <si>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</si>
  <si>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</si>
  <si>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</si>
  <si>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</si>
  <si>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</si>
  <si>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</si>
  <si>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</si>
  <si>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</si>
  <si>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</si>
  <si>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</si>
  <si>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</si>
  <si>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</si>
  <si>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</si>
  <si>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</si>
  <si>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</si>
  <si>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</si>
  <si>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</si>
  <si>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</si>
  <si>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</si>
  <si>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</si>
  <si>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</si>
  <si>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</si>
  <si>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</si>
  <si>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</si>
  <si>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</si>
  <si>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</si>
  <si>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</si>
  <si>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</si>
  <si>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</si>
  <si>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</si>
  <si>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</si>
  <si>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</si>
  <si>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</si>
  <si>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</si>
  <si>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</si>
  <si>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</si>
  <si>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</si>
  <si>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</si>
  <si>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</si>
  <si>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</si>
  <si>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</si>
  <si>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</si>
  <si>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</si>
  <si>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</si>
  <si>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</si>
  <si>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</si>
  <si>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</si>
  <si>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</si>
  <si>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</si>
  <si>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</si>
  <si>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</si>
  <si>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</si>
  <si>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</si>
  <si>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</si>
  <si>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</si>
  <si>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</si>
  <si>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</si>
  <si>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</si>
  <si>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</si>
  <si>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</si>
  <si>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</si>
  <si>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</si>
  <si>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</si>
  <si>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</si>
  <si>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</si>
  <si>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</si>
  <si>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</si>
  <si>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</si>
  <si>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</si>
  <si>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</si>
  <si>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</si>
  <si>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</si>
  <si>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</si>
  <si>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</si>
  <si>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</si>
  <si>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</si>
  <si>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</si>
  <si>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</si>
  <si>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</si>
  <si>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</si>
  <si>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</si>
  <si>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</si>
  <si>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</si>
  <si>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</si>
  <si>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</si>
  <si>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</si>
  <si>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</si>
  <si>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</si>
  <si>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</si>
  <si>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</si>
  <si>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</si>
  <si>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</si>
  <si>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</si>
  <si>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</si>
  <si>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</si>
  <si>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</si>
  <si>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</si>
  <si>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</si>
  <si>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</si>
  <si>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</si>
  <si>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</si>
  <si>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</si>
  <si>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</si>
  <si>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</si>
  <si>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</si>
  <si>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</si>
  <si>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</si>
  <si>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</si>
  <si>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</si>
  <si>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</si>
  <si>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</si>
  <si>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</si>
  <si>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</si>
  <si>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</si>
  <si>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</si>
  <si>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</si>
  <si>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</si>
  <si>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</si>
  <si>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</si>
  <si>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</si>
  <si>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</si>
  <si>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</si>
  <si>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</si>
  <si>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</si>
  <si>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</si>
  <si>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</si>
  <si>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</si>
  <si>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</si>
  <si>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</si>
  <si>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</si>
  <si>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</si>
  <si>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</si>
  <si>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</si>
  <si>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</si>
  <si>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</si>
  <si>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</si>
  <si>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</si>
  <si>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</si>
  <si>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</si>
  <si>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</si>
  <si>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</si>
  <si>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</si>
  <si>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</si>
  <si>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</si>
  <si>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</si>
  <si>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</si>
  <si>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</si>
  <si>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</si>
  <si>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</si>
  <si>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</si>
  <si>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</si>
  <si>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</si>
  <si>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</si>
  <si>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</si>
  <si>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</si>
  <si>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</si>
  <si>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</si>
  <si>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</si>
  <si>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</si>
  <si>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</si>
  <si>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</si>
  <si>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</si>
  <si>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</si>
  <si>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</si>
  <si>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</si>
  <si>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</si>
  <si>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</si>
  <si>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</si>
  <si>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</si>
  <si>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</si>
  <si>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</si>
  <si>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</si>
  <si>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</si>
  <si>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</si>
  <si>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</si>
  <si>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</si>
  <si>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</si>
  <si>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</si>
  <si>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</si>
  <si>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</si>
  <si>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</si>
  <si>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</si>
  <si>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</si>
  <si>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</si>
  <si>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</si>
  <si>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</si>
  <si>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</si>
  <si>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</si>
  <si>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</si>
  <si>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</si>
  <si>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</si>
  <si>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</si>
  <si>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</si>
  <si>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</si>
  <si>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</si>
  <si>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</si>
  <si>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</si>
  <si>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</si>
  <si>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</si>
  <si>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</si>
  <si>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</si>
  <si>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</si>
  <si>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</si>
  <si>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</si>
  <si>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</si>
  <si>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</si>
  <si>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</si>
  <si>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</si>
  <si>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</si>
  <si>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</si>
  <si>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</si>
  <si>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</si>
  <si>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</si>
  <si>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</si>
  <si>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</si>
  <si>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</si>
  <si>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</si>
  <si>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</si>
  <si>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</si>
  <si>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</si>
  <si>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</si>
  <si>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</si>
  <si>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</si>
  <si>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</si>
  <si>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</si>
  <si>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</si>
  <si>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</si>
  <si>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</si>
  <si>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</si>
  <si>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</si>
  <si>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</si>
  <si>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</si>
  <si>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</si>
  <si>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</si>
  <si>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</si>
  <si>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</si>
  <si>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</si>
  <si>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</si>
  <si>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</si>
  <si>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</si>
  <si>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</si>
  <si>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</si>
  <si>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</si>
  <si>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</si>
  <si>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</si>
  <si>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</si>
  <si>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</si>
  <si>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</si>
  <si>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</si>
  <si>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</si>
  <si>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</si>
  <si>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</si>
  <si>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</si>
  <si>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</si>
  <si>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</si>
  <si>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</si>
  <si>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</si>
  <si>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</si>
  <si>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</si>
  <si>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</si>
  <si>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</si>
  <si>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</si>
  <si>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</si>
  <si>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</si>
  <si>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</si>
  <si>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</si>
  <si>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</si>
  <si>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</si>
  <si>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</si>
  <si>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</si>
  <si>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</si>
  <si>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</si>
  <si>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</si>
  <si>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</si>
  <si>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</si>
  <si>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</si>
  <si>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</si>
  <si>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</si>
  <si>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</si>
  <si>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</si>
  <si>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</si>
  <si>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</si>
  <si>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</si>
  <si>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</si>
  <si>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</si>
  <si>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</si>
  <si>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</si>
  <si>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</si>
  <si>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</si>
  <si>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</si>
  <si>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</si>
  <si>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</si>
  <si>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</si>
  <si>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</si>
  <si>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</si>
  <si>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</si>
  <si>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</si>
  <si>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</si>
  <si>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</si>
  <si>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</si>
  <si>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</si>
  <si>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</si>
  <si>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</si>
  <si>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</si>
  <si>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</si>
  <si>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</si>
  <si>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</si>
  <si>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</si>
  <si>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</si>
  <si>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</si>
  <si>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</si>
  <si>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</si>
  <si>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</si>
  <si>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</si>
  <si>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</si>
  <si>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</si>
  <si>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</si>
  <si>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</si>
  <si>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</si>
  <si>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</si>
  <si>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</si>
  <si>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</si>
  <si>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</si>
  <si>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</si>
  <si>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</si>
  <si>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</si>
  <si>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</si>
  <si>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</si>
  <si>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</si>
  <si>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</si>
  <si>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</si>
  <si>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</si>
  <si>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</si>
  <si>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</si>
  <si>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</si>
  <si>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</si>
  <si>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</si>
  <si>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</si>
  <si>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</si>
  <si>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</si>
  <si>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</si>
  <si>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</si>
  <si>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</si>
  <si>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</si>
  <si>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</si>
  <si>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</si>
  <si>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</si>
  <si>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</si>
  <si>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</si>
  <si>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</si>
  <si>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</si>
  <si>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</si>
  <si>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</si>
  <si>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</si>
  <si>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</si>
  <si>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</si>
  <si>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</si>
  <si>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</si>
  <si>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</si>
  <si>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</si>
  <si>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</si>
  <si>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</si>
  <si>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</si>
  <si>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</si>
  <si>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</si>
  <si>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</si>
  <si>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</si>
  <si>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</si>
  <si>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</si>
  <si>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</si>
  <si>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</si>
  <si>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</si>
  <si>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</si>
  <si>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</si>
  <si>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</si>
  <si>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</si>
  <si>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</si>
  <si>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</si>
  <si>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</si>
  <si>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</si>
  <si>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</si>
  <si>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</si>
  <si>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</si>
  <si>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</si>
  <si>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</si>
  <si>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</si>
  <si>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</si>
  <si>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</si>
  <si>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</si>
  <si>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</si>
  <si>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</si>
  <si>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</si>
  <si>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</si>
  <si>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</si>
  <si>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</si>
  <si>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</si>
  <si>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</si>
  <si>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</si>
  <si>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</si>
  <si>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</si>
  <si>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</si>
  <si>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</si>
  <si>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</si>
  <si>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</si>
  <si>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</si>
  <si>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</si>
  <si>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</si>
  <si>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</si>
  <si>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</si>
  <si>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</si>
  <si>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</si>
  <si>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</si>
  <si>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</si>
  <si>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</si>
  <si>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</si>
  <si>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</si>
  <si>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</si>
  <si>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</si>
  <si>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</si>
  <si>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</si>
  <si>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</si>
  <si>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</si>
  <si>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</si>
  <si>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</si>
  <si>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</si>
  <si>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</si>
  <si>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</si>
  <si>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</si>
  <si>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</si>
  <si>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</si>
  <si>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</si>
  <si>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</si>
  <si>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</si>
  <si>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</si>
  <si>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</si>
  <si>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</si>
  <si>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</si>
  <si>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</si>
  <si>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</si>
  <si>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</si>
  <si>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</si>
  <si>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</si>
  <si>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</si>
  <si>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</si>
  <si>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</si>
  <si>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</si>
  <si>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</si>
  <si>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</si>
  <si>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</si>
  <si>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</si>
  <si>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</si>
  <si>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</si>
  <si>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</si>
  <si>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</si>
  <si>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</si>
  <si>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</si>
  <si>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</si>
  <si>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</si>
  <si>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</si>
  <si>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</si>
  <si>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</si>
  <si>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</si>
  <si>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</si>
  <si>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</si>
  <si>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</si>
  <si>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</si>
  <si>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</si>
  <si>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</si>
  <si>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</si>
  <si>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</si>
  <si>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</si>
  <si>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</si>
  <si>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</si>
  <si>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</si>
  <si>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</si>
  <si>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</si>
  <si>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</si>
  <si>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</si>
  <si>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</si>
  <si>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</si>
  <si>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</si>
  <si>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</si>
  <si>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</si>
  <si>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</si>
  <si>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</si>
  <si>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</si>
  <si>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</si>
  <si>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</si>
  <si>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</si>
  <si>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</si>
  <si>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</si>
  <si>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</si>
  <si>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</si>
  <si>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</si>
  <si>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</si>
  <si>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</si>
  <si>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</si>
  <si>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</si>
  <si>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</si>
  <si>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</si>
  <si>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</si>
  <si>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</si>
  <si>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</si>
  <si>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</si>
  <si>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</si>
  <si>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</si>
  <si>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</si>
  <si>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</si>
  <si>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</si>
  <si>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</si>
  <si>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</si>
  <si>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</si>
  <si>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</si>
  <si>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</si>
  <si>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</si>
  <si>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</si>
  <si>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</si>
  <si>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</si>
  <si>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</si>
  <si>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</si>
  <si>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</si>
  <si>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</si>
  <si>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</si>
  <si>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</si>
  <si>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</si>
  <si>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</si>
  <si>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</si>
  <si>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</si>
  <si>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</si>
  <si>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</si>
  <si>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</si>
  <si>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</si>
  <si>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</si>
  <si>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</si>
  <si>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</si>
  <si>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</si>
  <si>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</si>
  <si>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</si>
  <si>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</si>
  <si>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</si>
  <si>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</si>
  <si>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</si>
  <si>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</si>
  <si>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</si>
  <si>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</si>
  <si>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</si>
  <si>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</si>
  <si>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</si>
  <si>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</si>
  <si>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</si>
  <si>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</si>
  <si>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</si>
  <si>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</si>
  <si>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</si>
  <si>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</si>
  <si>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</si>
  <si>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</si>
  <si>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</si>
  <si>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</si>
  <si>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</si>
  <si>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</si>
  <si>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</si>
  <si>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</si>
  <si>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</si>
  <si>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</si>
  <si>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</si>
  <si>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</si>
  <si>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</si>
  <si>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</si>
  <si>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</si>
  <si>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</si>
  <si>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</si>
  <si>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</si>
  <si>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</si>
  <si>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</si>
  <si>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</si>
  <si>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</si>
  <si>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</si>
  <si>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</si>
  <si>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</si>
  <si>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</si>
  <si>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</si>
  <si>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</si>
  <si>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</si>
  <si>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</si>
  <si>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</si>
  <si>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</si>
  <si>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</si>
  <si>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</si>
  <si>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</si>
  <si>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</si>
  <si>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</si>
  <si>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</si>
  <si>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</si>
  <si>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</si>
  <si>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</si>
  <si>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</si>
  <si>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</si>
  <si>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</si>
  <si>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</si>
  <si>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</si>
  <si>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</si>
  <si>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</si>
  <si>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</si>
  <si>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</si>
  <si>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</si>
  <si>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</si>
  <si>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</si>
  <si>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</si>
  <si>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</si>
  <si>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</si>
  <si>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</si>
  <si>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</si>
  <si>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</si>
  <si>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</si>
  <si>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</si>
  <si>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</si>
  <si>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</si>
  <si>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</si>
  <si>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</si>
  <si>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</si>
  <si>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</si>
  <si>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</si>
  <si>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</si>
  <si>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</si>
  <si>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</si>
  <si>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</si>
  <si>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</si>
  <si>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</si>
  <si>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</si>
  <si>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</si>
  <si>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</si>
  <si>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</si>
  <si>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</si>
  <si>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</si>
  <si>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</si>
  <si>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</si>
  <si>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</si>
  <si>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</si>
  <si>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</si>
  <si>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</si>
  <si>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</si>
  <si>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</si>
  <si>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</si>
  <si>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</si>
  <si>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</si>
  <si>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</si>
  <si>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</si>
  <si>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</si>
  <si>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</si>
  <si>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</si>
  <si>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</si>
  <si>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</si>
  <si>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</si>
  <si>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</si>
  <si>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</si>
  <si>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</si>
  <si>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</si>
  <si>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</si>
  <si>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</si>
  <si>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</si>
  <si>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</si>
  <si>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</si>
  <si>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</si>
  <si>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</si>
  <si>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</si>
  <si>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</si>
  <si>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</si>
  <si>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</si>
  <si>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</si>
  <si>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</si>
  <si>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</si>
  <si>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</si>
  <si>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</si>
  <si>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</si>
  <si>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</si>
  <si>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</si>
  <si>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</si>
  <si>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</si>
  <si>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</si>
  <si>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</si>
  <si>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</si>
  <si>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</si>
  <si>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</si>
  <si>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</si>
  <si>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</si>
  <si>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</si>
  <si>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</si>
  <si>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</si>
  <si>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</si>
  <si>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</si>
  <si>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</si>
  <si>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</si>
  <si>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</si>
  <si>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</si>
  <si>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</si>
  <si>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</si>
  <si>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</si>
  <si>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</si>
  <si>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</si>
  <si>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</si>
  <si>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</si>
  <si>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</si>
  <si>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</si>
  <si>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</si>
  <si>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</si>
  <si>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</si>
  <si>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</si>
  <si>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</si>
  <si>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</si>
  <si>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</si>
  <si>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</si>
  <si>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</si>
  <si>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</si>
  <si>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</si>
  <si>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</si>
  <si>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</si>
  <si>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</si>
  <si>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</si>
  <si>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</si>
  <si>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</si>
  <si>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</si>
  <si>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</si>
  <si>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</si>
  <si>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</si>
  <si>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</si>
  <si>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</si>
  <si>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</si>
  <si>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</si>
  <si>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</si>
  <si>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</si>
  <si>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</si>
  <si>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</si>
  <si>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</si>
  <si>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</si>
  <si>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</si>
  <si>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</si>
  <si>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</si>
  <si>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</si>
  <si>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</si>
  <si>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</si>
  <si>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</si>
  <si>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</si>
  <si>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</si>
  <si>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</si>
  <si>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</si>
  <si>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</si>
  <si>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</si>
  <si>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</si>
  <si>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</si>
  <si>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</si>
  <si>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</si>
  <si>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</si>
  <si>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</si>
  <si>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</si>
  <si>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</si>
  <si>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</si>
  <si>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</si>
  <si>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</si>
  <si>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</si>
  <si>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</si>
  <si>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</si>
  <si>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</si>
  <si>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</si>
  <si>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</si>
  <si>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</si>
  <si>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</si>
  <si>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</si>
  <si>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</si>
  <si>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</si>
  <si>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</si>
  <si>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</si>
  <si>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</si>
  <si>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</si>
  <si>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</si>
  <si>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</si>
  <si>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</si>
  <si>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</si>
  <si>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</si>
  <si>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</si>
  <si>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</si>
  <si>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</si>
  <si>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</si>
  <si>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</si>
  <si>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</si>
  <si>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</si>
  <si>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</si>
  <si>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</si>
  <si>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</si>
  <si>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</si>
  <si>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</si>
  <si>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</si>
  <si>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</si>
  <si>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</si>
  <si>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</si>
  <si>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</si>
  <si>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</si>
  <si>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</si>
  <si>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</si>
  <si>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</si>
  <si>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</si>
  <si>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</si>
  <si>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</si>
  <si>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</si>
  <si>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</si>
  <si>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</si>
  <si>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</si>
  <si>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</si>
  <si>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</si>
  <si>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</si>
  <si>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</si>
  <si>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</si>
  <si>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</si>
  <si>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</si>
  <si>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</si>
  <si>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</si>
  <si>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</si>
  <si>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</si>
  <si>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</si>
  <si>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</si>
  <si>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</si>
  <si>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</si>
  <si>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</si>
  <si>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</si>
  <si>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</si>
  <si>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</si>
  <si>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</si>
  <si>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</si>
  <si>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</si>
  <si>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</si>
  <si>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</si>
  <si>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</si>
  <si>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</si>
  <si>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</si>
  <si>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</si>
  <si>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</si>
  <si>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</si>
  <si>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</si>
  <si>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</si>
  <si>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</si>
  <si>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</si>
  <si>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</si>
  <si>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</si>
  <si>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</si>
  <si>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</si>
  <si>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</si>
  <si>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</si>
  <si>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</si>
  <si>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</si>
  <si>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</si>
  <si>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</si>
  <si>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</si>
  <si>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</si>
  <si>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</si>
  <si>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</si>
  <si>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</si>
  <si>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</si>
  <si>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</si>
  <si>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</si>
  <si>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</si>
  <si>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</si>
  <si>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</si>
  <si>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</si>
  <si>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</si>
  <si>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</si>
  <si>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</si>
  <si>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</si>
  <si>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</si>
  <si>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</si>
  <si>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</si>
  <si>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</si>
  <si>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</si>
  <si>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</si>
  <si>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</si>
  <si>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</si>
  <si>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</si>
  <si>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</si>
  <si>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</si>
  <si>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</si>
  <si>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</si>
  <si>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</si>
  <si>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</si>
  <si>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</si>
  <si>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</si>
  <si>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</si>
  <si>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</si>
  <si>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</si>
  <si>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</si>
  <si>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</si>
  <si>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</si>
  <si>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</si>
  <si>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</si>
  <si>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</si>
  <si>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</si>
  <si>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</si>
  <si>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</si>
  <si>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</si>
  <si>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</si>
  <si>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</si>
  <si>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</si>
  <si>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</si>
  <si>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</si>
  <si>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</si>
  <si>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</si>
  <si>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</si>
  <si>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</si>
  <si>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</si>
  <si>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</si>
  <si>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</si>
  <si>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</si>
  <si>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</si>
  <si>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</si>
  <si>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</si>
  <si>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</si>
  <si>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</si>
  <si>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</si>
  <si>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</si>
  <si>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</si>
  <si>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</si>
  <si>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</si>
  <si>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</si>
  <si>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</si>
  <si>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</si>
  <si>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</si>
  <si>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</si>
  <si>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</si>
  <si>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</si>
  <si>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</si>
  <si>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</si>
  <si>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</si>
  <si>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</si>
  <si>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</si>
  <si>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</si>
  <si>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</si>
  <si>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</si>
  <si>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</si>
  <si>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</si>
  <si>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</si>
  <si>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</si>
  <si>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</si>
  <si>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</si>
  <si>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</si>
  <si>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</si>
  <si>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</si>
  <si>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</si>
  <si>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</si>
  <si>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</si>
  <si>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</si>
  <si>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</si>
  <si>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</si>
  <si>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</si>
  <si>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</si>
  <si>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</si>
  <si>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</si>
  <si>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</si>
  <si>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</si>
  <si>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</si>
  <si>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</si>
  <si>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</si>
  <si>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</si>
  <si>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</si>
  <si>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</si>
  <si>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</si>
  <si>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</si>
  <si>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</si>
  <si>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</si>
  <si>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</si>
  <si>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</si>
  <si>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</si>
  <si>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</si>
  <si>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</si>
  <si>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</si>
  <si>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</si>
  <si>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</si>
  <si>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</si>
  <si>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</si>
  <si>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</si>
  <si>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</si>
  <si>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</si>
  <si>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</si>
  <si>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</si>
  <si>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</si>
  <si>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</si>
  <si>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</si>
  <si>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</si>
  <si>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</si>
  <si>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</si>
  <si>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</si>
  <si>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</si>
  <si>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</si>
  <si>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</si>
  <si>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</si>
  <si>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</si>
  <si>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</si>
  <si>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</si>
  <si>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</si>
  <si>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</si>
  <si>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</si>
  <si>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</si>
  <si>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</si>
  <si>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</si>
  <si>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</si>
  <si>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</si>
  <si>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</si>
  <si>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</si>
  <si>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</si>
  <si>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</si>
  <si>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</si>
  <si>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</si>
  <si>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</si>
  <si>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</si>
  <si>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</si>
  <si>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</si>
  <si>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</si>
  <si>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</si>
  <si>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</si>
  <si>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</si>
  <si>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</si>
  <si>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</si>
  <si>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</si>
  <si>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</si>
  <si>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</si>
  <si>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</si>
  <si>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</si>
  <si>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</si>
  <si>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</si>
  <si>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</si>
  <si>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</si>
  <si>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</si>
  <si>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</si>
  <si>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</si>
  <si>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</si>
  <si>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</si>
  <si>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</si>
  <si>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</si>
  <si>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</si>
  <si>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</si>
  <si>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</si>
  <si>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</si>
  <si>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</si>
  <si>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</si>
  <si>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</si>
  <si>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</si>
  <si>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</si>
  <si>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</si>
  <si>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</si>
  <si>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</si>
  <si>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</si>
  <si>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</si>
  <si>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</si>
  <si>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</si>
  <si>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</si>
  <si>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</si>
  <si>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</si>
  <si>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</si>
  <si>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</si>
  <si>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</si>
  <si>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</si>
  <si>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</si>
  <si>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</si>
  <si>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</si>
  <si>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</si>
  <si>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</si>
  <si>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</si>
  <si>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</si>
  <si>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</si>
  <si>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</si>
  <si>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</si>
  <si>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</si>
  <si>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</si>
  <si>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</si>
  <si>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</si>
  <si>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</si>
  <si>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</si>
  <si>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</si>
  <si>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</si>
  <si>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</si>
  <si>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</si>
  <si>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</si>
  <si>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</si>
  <si>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</si>
  <si>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</si>
  <si>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</si>
  <si>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</si>
  <si>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</si>
  <si>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</si>
  <si>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</si>
  <si>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</si>
  <si>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</si>
  <si>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</si>
  <si>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</si>
  <si>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</si>
  <si>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</si>
  <si>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</si>
  <si>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</si>
  <si>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</si>
  <si>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</si>
  <si>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</si>
  <si>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</si>
  <si>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</si>
  <si>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</si>
  <si>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</si>
  <si>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</si>
  <si>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</si>
  <si>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</si>
  <si>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</si>
  <si>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</si>
  <si>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</si>
  <si>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</si>
  <si>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</si>
  <si>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</si>
  <si>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</si>
  <si>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</si>
  <si>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</si>
  <si>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</si>
  <si>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</si>
  <si>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</si>
  <si>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</si>
  <si>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</si>
  <si>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</si>
  <si>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</si>
  <si>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</si>
  <si>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</si>
  <si>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</si>
  <si>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</si>
  <si>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</si>
  <si>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</si>
  <si>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</si>
  <si>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</si>
  <si>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</si>
  <si>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</si>
  <si>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</si>
  <si>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</si>
  <si>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</si>
  <si>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</si>
  <si>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</si>
  <si>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</si>
  <si>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</si>
  <si>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</si>
  <si>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</si>
  <si>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</si>
  <si>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</si>
  <si>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</si>
  <si>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</si>
  <si>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</si>
  <si>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</si>
  <si>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</si>
  <si>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</si>
  <si>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</si>
  <si>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</si>
  <si>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</si>
  <si>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</si>
  <si>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</si>
  <si>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</si>
  <si>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</si>
  <si>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</si>
  <si>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</si>
  <si>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</si>
  <si>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</si>
  <si>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</si>
  <si>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</si>
  <si>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</si>
  <si>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</si>
  <si>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</si>
  <si>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</si>
  <si>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</si>
  <si>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</si>
  <si>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</si>
  <si>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</si>
  <si>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</si>
  <si>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</si>
  <si>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</si>
  <si>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</si>
  <si>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</si>
  <si>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</si>
  <si>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</si>
  <si>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</si>
  <si>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</si>
  <si>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</si>
  <si>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</si>
  <si>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</si>
  <si>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</si>
  <si>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</si>
  <si>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</si>
  <si>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</si>
  <si>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</si>
  <si>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</si>
  <si>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</si>
  <si>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</si>
  <si>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</si>
  <si>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</si>
  <si>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</si>
  <si>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</si>
  <si>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</si>
  <si>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</si>
  <si>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</si>
  <si>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</si>
  <si>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</si>
  <si>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</si>
  <si>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</si>
  <si>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</si>
  <si>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</si>
  <si>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</si>
  <si>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</si>
  <si>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</si>
  <si>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</si>
  <si>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</si>
  <si>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</si>
  <si>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</si>
  <si>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</si>
  <si>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</si>
  <si>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</si>
  <si>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</si>
  <si>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</si>
  <si>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</si>
  <si>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</si>
  <si>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</si>
  <si>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</si>
  <si>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</si>
  <si>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</si>
  <si>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</si>
  <si>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</si>
  <si>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</si>
  <si>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</si>
  <si>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</si>
  <si>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</si>
  <si>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</si>
  <si>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</si>
  <si>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</si>
  <si>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</si>
  <si>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</si>
  <si>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</si>
  <si>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</si>
  <si>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</si>
  <si>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</si>
  <si>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</si>
  <si>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</si>
  <si>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</si>
  <si>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</si>
  <si>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</si>
  <si>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</si>
  <si>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</si>
  <si>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</si>
  <si>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</si>
  <si>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</si>
  <si>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</si>
  <si>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</si>
  <si>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</si>
  <si>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</si>
  <si>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</si>
  <si>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</si>
  <si>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</si>
  <si>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</si>
  <si>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</si>
  <si>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</si>
  <si>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</si>
  <si>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</si>
  <si>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</si>
  <si>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</si>
  <si>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</si>
  <si>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</si>
  <si>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</si>
  <si>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</si>
  <si>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</si>
  <si>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</si>
  <si>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</si>
  <si>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</si>
  <si>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</si>
  <si>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</si>
  <si>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</si>
  <si>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</si>
  <si>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</si>
  <si>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</si>
  <si>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</si>
  <si>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</si>
  <si>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</si>
  <si>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</si>
  <si>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</si>
  <si>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</si>
  <si>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</si>
  <si>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</si>
  <si>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</si>
  <si>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</si>
  <si>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</si>
  <si>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</si>
  <si>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</si>
  <si>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</si>
  <si>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</si>
  <si>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</si>
  <si>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</si>
  <si>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</si>
  <si>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</si>
  <si>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</si>
  <si>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</si>
  <si>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</si>
  <si>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</si>
  <si>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</si>
  <si>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</si>
  <si>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</si>
  <si>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</si>
  <si>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</si>
  <si>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</si>
  <si>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</si>
  <si>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</si>
  <si>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</si>
  <si>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</si>
  <si>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</si>
  <si>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</si>
  <si>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</si>
  <si>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</si>
  <si>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</si>
  <si>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</si>
  <si>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</si>
  <si>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</si>
  <si>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</si>
  <si>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</si>
  <si>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</si>
  <si>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</si>
  <si>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</si>
  <si>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</si>
  <si>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</si>
  <si>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</si>
  <si>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</si>
  <si>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</si>
  <si>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</si>
  <si>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</si>
  <si>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</si>
  <si>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</si>
  <si>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</si>
  <si>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</si>
  <si>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</si>
  <si>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</si>
  <si>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</si>
  <si>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</si>
  <si>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</si>
  <si>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</si>
  <si>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</si>
  <si>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</si>
  <si>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</si>
  <si>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</si>
  <si>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</si>
  <si>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</si>
  <si>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</si>
  <si>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</si>
  <si>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</si>
  <si>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</si>
  <si>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</si>
  <si>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</si>
  <si>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</si>
  <si>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</si>
  <si>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</si>
  <si>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</si>
  <si>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</si>
  <si>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</si>
  <si>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</si>
  <si>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</si>
  <si>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</si>
  <si>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</si>
  <si>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</si>
  <si>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</si>
  <si>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</si>
  <si>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</si>
  <si>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</si>
  <si>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</si>
  <si>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</si>
  <si>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</si>
  <si>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</si>
  <si>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</si>
  <si>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</si>
  <si>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</si>
  <si>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</si>
  <si>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</si>
  <si>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</si>
  <si>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</si>
  <si>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</si>
  <si>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</si>
  <si>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</si>
  <si>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</si>
  <si>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</si>
  <si>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</si>
  <si>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</si>
  <si>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</si>
  <si>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</si>
  <si>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</si>
  <si>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</si>
  <si>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</si>
  <si>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</si>
  <si>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</si>
  <si>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</si>
  <si>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</si>
  <si>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</si>
  <si>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</si>
  <si>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</si>
  <si>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</si>
  <si>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</si>
  <si>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</si>
  <si>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</si>
  <si>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</si>
  <si>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</si>
  <si>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</si>
  <si>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</si>
  <si>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</si>
  <si>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</si>
  <si>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</si>
  <si>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</si>
  <si>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</si>
  <si>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</si>
  <si>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</si>
  <si>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</si>
  <si>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</si>
  <si>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</si>
  <si>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</si>
  <si>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</si>
  <si>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</si>
  <si>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</si>
  <si>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</si>
  <si>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</si>
  <si>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</si>
  <si>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</si>
  <si>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</si>
  <si>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</si>
  <si>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</si>
  <si>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</si>
  <si>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</si>
  <si>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</si>
  <si>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</si>
  <si>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</si>
  <si>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</si>
  <si>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</si>
  <si>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</si>
  <si>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</si>
  <si>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</si>
  <si>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</si>
  <si>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</si>
  <si>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</si>
  <si>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</si>
  <si>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</si>
  <si>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</si>
  <si>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</si>
  <si>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</si>
  <si>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</si>
  <si>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</si>
  <si>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</si>
  <si>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</si>
  <si>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</si>
  <si>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</si>
  <si>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</si>
  <si>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</si>
  <si>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</si>
  <si>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</si>
  <si>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</si>
  <si>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</si>
  <si>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</si>
  <si>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</si>
  <si>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</si>
  <si>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</si>
  <si>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</si>
  <si>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</si>
  <si>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</si>
  <si>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</si>
  <si>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</si>
  <si>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</si>
  <si>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</si>
  <si>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</si>
  <si>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</si>
  <si>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</si>
  <si>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</si>
  <si>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</si>
  <si>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</si>
  <si>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</si>
  <si>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</si>
  <si>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</si>
  <si>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</si>
  <si>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</si>
  <si>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</si>
  <si>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</si>
  <si>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</si>
  <si>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</si>
  <si>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</si>
  <si>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</si>
  <si>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</si>
  <si>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</si>
  <si>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</si>
  <si>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</si>
  <si>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</si>
  <si>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</si>
  <si>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</si>
  <si>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</si>
  <si>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</si>
  <si>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</si>
  <si>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</si>
  <si>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</si>
  <si>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</si>
  <si>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</si>
  <si>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</si>
  <si>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</si>
  <si>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</si>
  <si>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</si>
  <si>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</si>
  <si>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</si>
  <si>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</si>
  <si>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</si>
  <si>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</si>
  <si>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</si>
  <si>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</si>
  <si>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</si>
  <si>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</si>
  <si>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</si>
  <si>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</si>
  <si>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</si>
  <si>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</si>
  <si>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</si>
  <si>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</si>
  <si>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</si>
  <si>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</si>
  <si>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</si>
  <si>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</si>
  <si>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</si>
  <si>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</si>
  <si>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</si>
  <si>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</si>
  <si>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</si>
  <si>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</si>
  <si>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</si>
  <si>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</si>
  <si>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</si>
  <si>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</si>
  <si>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</si>
  <si>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</si>
  <si>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</si>
  <si>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</si>
  <si>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</si>
  <si>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</si>
  <si>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</si>
  <si>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</si>
  <si>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</si>
  <si>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</si>
  <si>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</si>
  <si>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</si>
  <si>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</si>
  <si>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</si>
  <si>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</si>
  <si>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</si>
  <si>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</si>
  <si>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</si>
  <si>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</si>
  <si>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</si>
  <si>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</si>
  <si>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</si>
  <si>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</si>
  <si>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</si>
  <si>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</si>
  <si>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</si>
  <si>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</si>
  <si>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</si>
  <si>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</si>
  <si>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</si>
  <si>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</si>
  <si>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</si>
  <si>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</si>
  <si>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</si>
  <si>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</si>
  <si>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</si>
  <si>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</si>
  <si>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</si>
  <si>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</si>
  <si>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</si>
  <si>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</si>
  <si>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</si>
  <si>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</si>
  <si>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</si>
  <si>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</si>
  <si>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</si>
  <si>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</si>
  <si>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</si>
  <si>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</si>
  <si>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</si>
  <si>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</si>
  <si>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</si>
  <si>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</si>
  <si>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</si>
  <si>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</si>
  <si>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</si>
  <si>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</si>
  <si>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</si>
  <si>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</si>
  <si>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</si>
  <si>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</si>
  <si>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</si>
  <si>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</si>
  <si>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</si>
  <si>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</si>
  <si>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</si>
  <si>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</si>
  <si>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</si>
  <si>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</si>
  <si>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</si>
  <si>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</si>
  <si>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</si>
  <si>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</si>
  <si>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</si>
  <si>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</si>
  <si>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</si>
  <si>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</si>
  <si>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</si>
  <si>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</si>
  <si>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</si>
  <si>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</si>
  <si>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</si>
  <si>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</si>
  <si>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</si>
  <si>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</si>
  <si>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</si>
  <si>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</si>
  <si>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</si>
  <si>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</si>
  <si>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</si>
  <si>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</si>
  <si>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</si>
  <si>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</si>
  <si>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</si>
  <si>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</si>
  <si>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</si>
  <si>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</si>
  <si>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</si>
  <si>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</si>
  <si>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</si>
  <si>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</si>
  <si>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</si>
  <si>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</si>
  <si>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</si>
  <si>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</si>
  <si>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</si>
  <si>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</si>
  <si>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</si>
  <si>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</si>
  <si>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</si>
  <si>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</si>
  <si>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</si>
  <si>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</si>
  <si>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</si>
  <si>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</si>
  <si>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</si>
  <si>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</si>
  <si>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</si>
  <si>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</si>
  <si>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</si>
  <si>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</si>
  <si>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</si>
  <si>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</si>
  <si>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</si>
  <si>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</si>
  <si>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</si>
  <si>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</si>
  <si>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</si>
  <si>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</si>
  <si>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</si>
  <si>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</si>
  <si>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</si>
  <si>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</si>
  <si>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</si>
  <si>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</si>
  <si>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</si>
  <si>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</si>
  <si>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</si>
  <si>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</si>
  <si>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</si>
  <si>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</si>
  <si>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</si>
  <si>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</si>
  <si>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</si>
  <si>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</si>
  <si>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</si>
  <si>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</si>
  <si>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</si>
  <si>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</si>
  <si>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</si>
  <si>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</si>
  <si>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</si>
  <si>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</si>
  <si>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</si>
  <si>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</si>
  <si>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</si>
  <si>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</si>
  <si>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</si>
  <si>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</si>
  <si>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</si>
  <si>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</si>
  <si>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</si>
  <si>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</si>
  <si>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</si>
  <si>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</si>
  <si>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</si>
  <si>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</si>
  <si>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</si>
  <si>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</si>
  <si>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</si>
  <si>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</si>
  <si>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</si>
  <si>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</si>
  <si>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</si>
  <si>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</si>
  <si>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</si>
  <si>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</si>
  <si>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</si>
  <si>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</si>
  <si>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</si>
  <si>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</si>
  <si>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</si>
  <si>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</si>
  <si>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</si>
  <si>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</si>
  <si>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</si>
  <si>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</si>
  <si>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</si>
  <si>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</si>
  <si>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</si>
  <si>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</si>
  <si>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</si>
  <si>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</si>
  <si>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</si>
  <si>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</si>
  <si>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</si>
  <si>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</si>
  <si>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</si>
  <si>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</si>
  <si>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</si>
  <si>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</si>
  <si>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</si>
  <si>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</si>
  <si>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</si>
  <si>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</si>
  <si>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</si>
  <si>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</si>
  <si>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</si>
  <si>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</si>
  <si>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</si>
  <si>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</si>
  <si>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</si>
  <si>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</si>
  <si>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</si>
  <si>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</si>
  <si>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</si>
  <si>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</si>
  <si>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</si>
  <si>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</si>
  <si>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</si>
  <si>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</si>
  <si>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</si>
  <si>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</si>
  <si>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</si>
  <si>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</si>
  <si>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</si>
  <si>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</si>
  <si>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</si>
  <si>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</si>
  <si>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</si>
  <si>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</si>
  <si>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</si>
  <si>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</si>
  <si>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</si>
  <si>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</si>
  <si>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</si>
  <si>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</si>
  <si>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</si>
  <si>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</si>
  <si>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</si>
  <si>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</si>
  <si>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</si>
  <si>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</si>
  <si>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</si>
  <si>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</si>
  <si>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</si>
  <si>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</si>
  <si>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</si>
  <si>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</si>
  <si>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</si>
  <si>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</si>
  <si>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</si>
  <si>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</si>
  <si>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</si>
  <si>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</si>
  <si>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</si>
  <si>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</si>
  <si>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</si>
  <si>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</si>
  <si>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</si>
  <si>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</si>
  <si>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</si>
  <si>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</si>
  <si>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</si>
  <si>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</si>
  <si>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</si>
  <si>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</si>
  <si>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</si>
  <si>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</si>
  <si>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</si>
  <si>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</si>
  <si>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</si>
  <si>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</si>
  <si>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</si>
  <si>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</si>
  <si>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</si>
  <si>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</si>
  <si>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</si>
  <si>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</si>
  <si>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</si>
  <si>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</si>
  <si>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</si>
  <si>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</si>
  <si>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</si>
  <si>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</si>
  <si>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</si>
  <si>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</si>
  <si>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</si>
  <si>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</si>
  <si>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</si>
  <si>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</si>
  <si>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</si>
  <si>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</si>
  <si>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</si>
  <si>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</si>
  <si>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</si>
  <si>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</si>
  <si>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</si>
  <si>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</si>
  <si>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</si>
  <si>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</si>
  <si>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</si>
  <si>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</si>
  <si>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</si>
  <si>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</si>
  <si>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</si>
  <si>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</si>
  <si>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</si>
  <si>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</si>
  <si>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</si>
  <si>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</si>
  <si>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</si>
  <si>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</si>
  <si>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</si>
  <si>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</si>
  <si>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</si>
  <si>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</si>
  <si>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</si>
  <si>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</si>
  <si>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</si>
  <si>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</si>
  <si>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</si>
  <si>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</si>
  <si>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</si>
  <si>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</si>
  <si>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</si>
  <si>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</si>
  <si>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</si>
  <si>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</si>
  <si>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</si>
  <si>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</si>
  <si>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</si>
  <si>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</si>
  <si>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</si>
  <si>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</si>
  <si>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</si>
  <si>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</si>
  <si>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</si>
  <si>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</si>
  <si>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</si>
  <si>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</si>
  <si>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</si>
  <si>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</si>
  <si>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</si>
  <si>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</si>
  <si>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</si>
  <si>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</si>
  <si>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</si>
  <si>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</si>
  <si>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</si>
  <si>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</si>
  <si>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</si>
  <si>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</si>
  <si>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</si>
  <si>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</si>
  <si>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</si>
  <si>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</si>
  <si>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</si>
  <si>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</si>
  <si>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</si>
  <si>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</si>
  <si>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</si>
  <si>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</si>
  <si>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</si>
  <si>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</si>
  <si>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</si>
  <si>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</si>
  <si>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</si>
  <si>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</si>
  <si>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</si>
  <si>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</si>
  <si>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</si>
  <si>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</si>
  <si>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</si>
  <si>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</si>
  <si>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</si>
  <si>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</si>
  <si>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</si>
  <si>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</si>
  <si>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</si>
  <si>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</si>
  <si>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</si>
  <si>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</si>
  <si>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</si>
  <si>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</si>
  <si>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</si>
  <si>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</si>
  <si>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</si>
  <si>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</si>
  <si>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</si>
  <si>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</si>
  <si>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</si>
  <si>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</si>
  <si>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</si>
  <si>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</si>
  <si>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</si>
  <si>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</si>
  <si>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</si>
  <si>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</si>
  <si>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</si>
  <si>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</si>
  <si>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</si>
  <si>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</si>
  <si>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</si>
  <si>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</si>
  <si>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</si>
  <si>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</si>
  <si>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</si>
  <si>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</si>
  <si>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</si>
  <si>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</si>
  <si>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</si>
  <si>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</si>
  <si>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</si>
  <si>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</si>
  <si>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</si>
  <si>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</si>
  <si>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</si>
  <si>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</si>
  <si>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</si>
  <si>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</si>
  <si>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</si>
  <si>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</si>
  <si>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</si>
  <si>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</si>
  <si>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</si>
  <si>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</si>
  <si>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</si>
  <si>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</si>
  <si>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</si>
  <si>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</si>
  <si>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</si>
  <si>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</si>
  <si>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</si>
  <si>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</si>
  <si>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</si>
  <si>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</si>
  <si>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</si>
  <si>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</si>
  <si>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</si>
  <si>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</si>
  <si>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</si>
  <si>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</si>
  <si>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</si>
  <si>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</si>
  <si>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</si>
  <si>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</si>
  <si>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</si>
  <si>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</si>
  <si>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</si>
  <si>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</si>
  <si>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</si>
  <si>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</si>
  <si>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</si>
  <si>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</si>
  <si>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</si>
  <si>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</si>
  <si>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</si>
  <si>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</si>
  <si>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</si>
  <si>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</si>
  <si>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</si>
  <si>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</si>
  <si>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</si>
  <si>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</si>
  <si>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</si>
  <si>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</si>
  <si>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</si>
  <si>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</si>
  <si>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</si>
  <si>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</si>
  <si>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</si>
  <si>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</si>
  <si>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</si>
  <si>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</si>
  <si>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</si>
  <si>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</si>
  <si>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</si>
  <si>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</si>
  <si>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</si>
  <si>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</si>
  <si>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</si>
  <si>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</si>
  <si>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</si>
  <si>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</si>
  <si>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</si>
  <si>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</si>
  <si>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</si>
  <si>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</si>
  <si>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</si>
  <si>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</si>
  <si>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</si>
  <si>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</si>
  <si>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</si>
  <si>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</si>
  <si>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</si>
  <si>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</si>
  <si>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</si>
  <si>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</si>
  <si>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</si>
  <si>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</si>
  <si>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</si>
  <si>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</si>
  <si>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</si>
  <si>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</si>
  <si>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</si>
  <si>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</si>
  <si>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</si>
  <si>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</si>
  <si>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</si>
  <si>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</si>
  <si>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</si>
  <si>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</si>
  <si>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</si>
  <si>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</si>
  <si>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</si>
  <si>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</si>
  <si>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</si>
  <si>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</si>
  <si>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</si>
  <si>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</si>
  <si>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</si>
  <si>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</si>
  <si>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</si>
  <si>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</si>
  <si>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</si>
  <si>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</si>
  <si>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</si>
  <si>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</si>
  <si>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</si>
  <si>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</si>
  <si>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</si>
  <si>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</si>
  <si>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</si>
  <si>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</si>
  <si>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</si>
  <si>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</si>
  <si>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</si>
  <si>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</si>
  <si>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</si>
  <si>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</si>
  <si>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</si>
  <si>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</si>
  <si>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</si>
  <si>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</si>
  <si>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</si>
  <si>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</si>
  <si>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</si>
  <si>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</si>
  <si>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</si>
  <si>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</si>
  <si>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</si>
  <si>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</si>
  <si>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</si>
  <si>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</si>
  <si>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</si>
  <si>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</si>
  <si>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</si>
  <si>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</si>
  <si>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</si>
  <si>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</si>
  <si>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</si>
  <si>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</si>
  <si>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</si>
  <si>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</si>
  <si>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</si>
  <si>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</si>
  <si>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</si>
  <si>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</si>
  <si>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</si>
  <si>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</si>
  <si>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</si>
  <si>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</si>
  <si>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</si>
  <si>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</si>
  <si>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</si>
  <si>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</si>
  <si>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</si>
  <si>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</si>
  <si>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</si>
  <si>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</si>
  <si>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</si>
  <si>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</si>
  <si>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</si>
  <si>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</si>
  <si>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</si>
  <si>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</si>
  <si>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</si>
  <si>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</si>
  <si>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</si>
  <si>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</si>
  <si>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</si>
  <si>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</si>
  <si>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</si>
  <si>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</si>
  <si>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</si>
  <si>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</si>
  <si>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</si>
  <si>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</si>
  <si>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</si>
  <si>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</si>
  <si>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</si>
  <si>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</si>
  <si>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</si>
  <si>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</si>
  <si>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</si>
  <si>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</si>
  <si>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</si>
  <si>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</si>
  <si>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</si>
  <si>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</si>
  <si>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</si>
  <si>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</si>
  <si>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</si>
  <si>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</si>
  <si>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</si>
  <si>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</si>
  <si>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</si>
  <si>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</si>
  <si>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</si>
  <si>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</si>
  <si>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</si>
  <si>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</si>
  <si>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</si>
  <si>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</si>
  <si>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</si>
  <si>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</si>
  <si>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</si>
  <si>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</si>
  <si>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</si>
  <si>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</si>
  <si>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</si>
  <si>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</si>
  <si>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</si>
  <si>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</si>
  <si>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</si>
  <si>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</si>
  <si>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</si>
  <si>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</si>
  <si>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</si>
  <si>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</si>
  <si>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</si>
  <si>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</si>
  <si>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</si>
  <si>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</si>
  <si>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</si>
  <si>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</si>
  <si>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</si>
  <si>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</si>
  <si>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</si>
  <si>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</si>
  <si>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</si>
  <si>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</si>
  <si>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</si>
  <si>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</si>
  <si>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</si>
  <si>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</si>
  <si>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</si>
  <si>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</si>
  <si>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</si>
  <si>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</si>
  <si>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</si>
  <si>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</si>
  <si>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</si>
  <si>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</si>
  <si>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</si>
  <si>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</si>
  <si>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</si>
  <si>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</si>
  <si>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</si>
  <si>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</si>
  <si>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</si>
  <si>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</si>
  <si>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</si>
  <si>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</si>
  <si>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</si>
  <si>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</si>
  <si>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</si>
  <si>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</si>
  <si>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</si>
  <si>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</si>
  <si>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</si>
  <si>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</si>
  <si>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</si>
  <si>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</si>
  <si>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</si>
  <si>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</si>
  <si>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</si>
  <si>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</si>
  <si>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</si>
  <si>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</si>
  <si>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</si>
  <si>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</si>
  <si>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</si>
  <si>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</si>
  <si>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</si>
  <si>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</si>
  <si>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</si>
  <si>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</si>
  <si>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</si>
  <si>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</si>
  <si>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</si>
  <si>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</si>
  <si>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</si>
  <si>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</si>
  <si>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</si>
  <si>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</si>
  <si>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</si>
  <si>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</si>
  <si>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</si>
  <si>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</si>
  <si>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</si>
  <si>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</si>
  <si>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</si>
  <si>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</si>
  <si>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</si>
  <si>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</si>
  <si>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</si>
  <si>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</si>
  <si>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</si>
  <si>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</si>
  <si>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</si>
  <si>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</si>
  <si>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</si>
  <si>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</si>
  <si>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</si>
  <si>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</si>
  <si>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</si>
  <si>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</si>
  <si>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</si>
  <si>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</si>
  <si>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</si>
  <si>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</si>
  <si>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</si>
  <si>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</si>
  <si>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</si>
  <si>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</si>
  <si>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</si>
  <si>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</si>
  <si>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</si>
  <si>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</si>
  <si>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</si>
  <si>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</si>
  <si>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</si>
  <si>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</si>
  <si>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</si>
  <si>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</si>
  <si>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</si>
  <si>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</si>
  <si>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</si>
  <si>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</si>
  <si>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</si>
  <si>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</si>
  <si>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</si>
  <si>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</si>
  <si>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</si>
  <si>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</si>
  <si>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</si>
  <si>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</si>
  <si>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</si>
  <si>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</si>
  <si>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</si>
  <si>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</si>
  <si>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</si>
  <si>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</si>
  <si>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</si>
  <si>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</si>
  <si>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</si>
  <si>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</si>
  <si>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</si>
  <si>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</si>
  <si>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</si>
  <si>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</si>
  <si>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</si>
  <si>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</si>
  <si>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</si>
  <si>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</si>
  <si>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</si>
  <si>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</si>
  <si>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</si>
  <si>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</si>
  <si>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</si>
  <si>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</si>
  <si>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</si>
  <si>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</si>
  <si>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</si>
  <si>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</si>
  <si>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</si>
  <si>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</si>
  <si>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</si>
  <si>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</si>
  <si>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</si>
  <si>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</si>
  <si>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</si>
  <si>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</si>
  <si>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</si>
  <si>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</si>
  <si>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</si>
  <si>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</si>
  <si>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</si>
  <si>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</si>
  <si>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</si>
  <si>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</si>
  <si>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</si>
  <si>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</si>
  <si>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</si>
  <si>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</si>
  <si>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</si>
  <si>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</si>
  <si>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</si>
  <si>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</si>
  <si>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</si>
  <si>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</si>
  <si>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</si>
  <si>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</si>
  <si>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</si>
  <si>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</si>
  <si>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</si>
  <si>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</si>
  <si>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</si>
  <si>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</si>
  <si>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</si>
  <si>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</si>
  <si>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</si>
  <si>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</si>
  <si>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</si>
  <si>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</si>
  <si>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</si>
  <si>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</si>
  <si>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</si>
  <si>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</si>
  <si>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</si>
  <si>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</si>
  <si>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</si>
  <si>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</si>
  <si>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</si>
  <si>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</si>
  <si>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</si>
  <si>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</si>
  <si>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</si>
  <si>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</si>
  <si>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</si>
  <si>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</si>
  <si>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</si>
  <si>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</si>
  <si>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</si>
  <si>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</si>
  <si>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</si>
  <si>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</si>
  <si>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</si>
  <si>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</si>
  <si>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</si>
  <si>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</si>
  <si>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</si>
  <si>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</si>
  <si>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</si>
  <si>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</si>
  <si>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</si>
  <si>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</si>
  <si>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</si>
  <si>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</si>
  <si>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</si>
  <si>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</si>
  <si>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</si>
  <si>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</si>
  <si>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</si>
  <si>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</si>
  <si>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</si>
  <si>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</si>
  <si>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</si>
  <si>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</si>
  <si>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</si>
  <si>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</si>
  <si>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</si>
  <si>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</si>
  <si>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</si>
  <si>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</si>
  <si>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</si>
  <si>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</si>
  <si>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</si>
  <si>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</si>
  <si>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</si>
  <si>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</si>
  <si>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</si>
  <si>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</si>
  <si>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</si>
  <si>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</si>
  <si>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</si>
  <si>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</si>
  <si>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</si>
  <si>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</si>
  <si>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</si>
  <si>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</si>
  <si>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</si>
  <si>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</si>
  <si>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</si>
  <si>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</si>
  <si>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</si>
  <si>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</si>
  <si>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</si>
  <si>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</si>
  <si>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</si>
  <si>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</si>
  <si>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</si>
  <si>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</si>
  <si>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</si>
  <si>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</si>
  <si>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</si>
  <si>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</si>
  <si>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</si>
  <si>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</si>
  <si>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</si>
  <si>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</si>
  <si>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</si>
  <si>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</si>
  <si>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</si>
  <si>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</si>
  <si>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</si>
  <si>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</si>
  <si>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</si>
  <si>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</si>
  <si>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</si>
  <si>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</si>
  <si>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</si>
  <si>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</si>
  <si>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</si>
  <si>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</si>
  <si>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</si>
  <si>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</si>
  <si>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</si>
  <si>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</si>
  <si>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</si>
  <si>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</si>
  <si>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</si>
  <si>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</si>
  <si>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</si>
  <si>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</si>
  <si>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</si>
  <si>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</si>
  <si>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</si>
  <si>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</si>
  <si>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</si>
  <si>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</si>
  <si>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</si>
  <si>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</si>
  <si>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</si>
  <si>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</si>
  <si>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</si>
  <si>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</si>
  <si>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</si>
  <si>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</si>
  <si>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</si>
  <si>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</si>
  <si>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</si>
  <si>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</si>
  <si>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</si>
  <si>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</si>
  <si>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</si>
  <si>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</si>
  <si>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</si>
  <si>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</si>
  <si>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</si>
  <si>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</si>
  <si>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</si>
  <si>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</si>
  <si>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</si>
  <si>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</si>
  <si>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</si>
  <si>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</si>
  <si>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</si>
  <si>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</si>
  <si>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</si>
  <si>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</si>
  <si>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</si>
  <si>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</si>
  <si>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</si>
  <si>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</si>
  <si>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</si>
  <si>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</si>
  <si>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</si>
  <si>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</si>
  <si>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</si>
  <si>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</si>
  <si>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</si>
  <si>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</si>
  <si>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</si>
  <si>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</si>
  <si>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</si>
  <si>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</si>
  <si>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</si>
  <si>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</si>
  <si>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</si>
  <si>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</si>
  <si>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</si>
  <si>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</si>
  <si>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</si>
  <si>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</si>
  <si>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</si>
  <si>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</si>
  <si>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</si>
  <si>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</si>
  <si>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</si>
  <si>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</si>
  <si>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</si>
  <si>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</si>
  <si>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</si>
  <si>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</si>
  <si>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</si>
  <si>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</si>
  <si>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</si>
  <si>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</si>
  <si>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</si>
  <si>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</si>
  <si>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</si>
  <si>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</si>
  <si>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</si>
  <si>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</si>
  <si>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</si>
  <si>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</si>
  <si>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</si>
  <si>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</si>
  <si>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</si>
  <si>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</si>
  <si>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</si>
  <si>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</si>
  <si>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</si>
  <si>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</si>
  <si>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</si>
  <si>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</si>
  <si>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</si>
  <si>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</si>
  <si>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</si>
  <si>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</si>
  <si>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</si>
  <si>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</si>
  <si>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</si>
  <si>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</si>
  <si>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</si>
  <si>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</si>
  <si>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</si>
  <si>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</si>
  <si>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</si>
  <si>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</si>
  <si>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</si>
  <si>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</si>
  <si>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</si>
  <si>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</si>
  <si>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</si>
  <si>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</si>
  <si>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</si>
  <si>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</si>
  <si>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</si>
  <si>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</si>
  <si>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</si>
  <si>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</si>
  <si>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</si>
  <si>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</si>
  <si>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</si>
  <si>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</si>
  <si>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</si>
  <si>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</si>
  <si>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</si>
  <si>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</si>
  <si>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</si>
  <si>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</si>
  <si>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</si>
  <si>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</si>
  <si>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</si>
  <si>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</si>
  <si>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</si>
  <si>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</si>
  <si>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</si>
  <si>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</si>
  <si>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</si>
  <si>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</si>
  <si>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</si>
  <si>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</si>
  <si>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</si>
  <si>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</si>
  <si>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</si>
  <si>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</si>
  <si>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</si>
  <si>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</si>
  <si>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</si>
  <si>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</si>
  <si>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</si>
  <si>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</si>
  <si>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</si>
  <si>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</si>
  <si>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</si>
  <si>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</si>
  <si>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</si>
  <si>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</si>
  <si>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</si>
  <si>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</si>
  <si>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</si>
  <si>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</si>
  <si>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</si>
  <si>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</si>
  <si>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</si>
  <si>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</si>
  <si>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</si>
  <si>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</si>
  <si>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</si>
  <si>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</si>
  <si>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</si>
  <si>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</si>
  <si>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</si>
  <si>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</si>
  <si>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</si>
  <si>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</si>
  <si>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</si>
  <si>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</si>
  <si>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</si>
  <si>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</si>
  <si>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</si>
  <si>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</si>
  <si>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</si>
  <si>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</si>
  <si>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</si>
  <si>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</si>
  <si>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</si>
  <si>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</si>
  <si>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</si>
  <si>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</si>
  <si>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</si>
  <si>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</si>
  <si>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</si>
  <si>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</si>
  <si>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</si>
  <si>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</si>
  <si>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</si>
  <si>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</si>
  <si>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</si>
  <si>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</si>
  <si>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</si>
  <si>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</si>
  <si>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</si>
  <si>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</si>
  <si>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</si>
  <si>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</si>
  <si>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</si>
  <si>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</si>
  <si>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</si>
  <si>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</si>
  <si>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</si>
  <si>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</si>
  <si>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</si>
  <si>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</si>
  <si>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</si>
  <si>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</si>
  <si>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</si>
  <si>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</si>
  <si>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</si>
  <si>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</si>
  <si>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</si>
  <si>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</si>
  <si>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</si>
  <si>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</si>
  <si>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</si>
  <si>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</si>
  <si>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</si>
  <si>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</si>
  <si>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</si>
  <si>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</si>
  <si>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</si>
  <si>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</si>
  <si>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</si>
  <si>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</si>
  <si>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</si>
  <si>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</si>
  <si>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</si>
  <si>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</si>
  <si>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</si>
  <si>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</si>
  <si>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</si>
  <si>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</si>
  <si>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</si>
  <si>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</si>
  <si>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</si>
  <si>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</si>
  <si>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</si>
  <si>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</si>
  <si>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</si>
  <si>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</si>
  <si>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</si>
  <si>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</si>
  <si>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</si>
  <si>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</si>
  <si>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</si>
  <si>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</si>
  <si>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</si>
  <si>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</si>
  <si>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</si>
  <si>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</si>
  <si>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</si>
  <si>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</si>
  <si>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</si>
  <si>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</si>
  <si>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</si>
  <si>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</si>
  <si>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</si>
  <si>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</si>
  <si>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</si>
  <si>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</si>
  <si>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</si>
  <si>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</si>
  <si>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</si>
  <si>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</si>
  <si>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</si>
  <si>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</si>
  <si>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</si>
  <si>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</si>
  <si>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</si>
  <si>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</si>
  <si>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</si>
  <si>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</si>
  <si>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</si>
  <si>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</si>
  <si>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</si>
  <si>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</si>
  <si>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</si>
  <si>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</si>
  <si>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</si>
  <si>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</si>
  <si>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</si>
  <si>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</si>
  <si>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</si>
  <si>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</si>
  <si>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</si>
  <si>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</si>
  <si>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</si>
  <si>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</si>
  <si>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</si>
  <si>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</si>
  <si>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</si>
  <si>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</si>
  <si>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</si>
  <si>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</si>
  <si>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</si>
  <si>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</si>
  <si>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</si>
  <si>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</si>
  <si>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</si>
  <si>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</si>
  <si>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</si>
  <si>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</si>
  <si>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</si>
  <si>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</si>
  <si>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</si>
  <si>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</si>
  <si>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</si>
  <si>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</si>
  <si>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</si>
  <si>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</si>
  <si>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</si>
  <si>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</si>
  <si>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</si>
  <si>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</si>
  <si>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</si>
  <si>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</si>
  <si>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</si>
  <si>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</si>
  <si>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</si>
  <si>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</si>
  <si>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</si>
  <si>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</si>
  <si>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</si>
  <si>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</si>
  <si>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</si>
  <si>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</si>
  <si>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</si>
  <si>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</si>
  <si>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</si>
  <si>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</si>
  <si>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</si>
  <si>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</si>
  <si>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</si>
  <si>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</si>
  <si>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</si>
  <si>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</si>
  <si>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</si>
  <si>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</si>
  <si>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</si>
  <si>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</si>
  <si>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</si>
  <si>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</si>
  <si>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</si>
  <si>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</si>
  <si>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</si>
  <si>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</si>
  <si>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</si>
  <si>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</si>
  <si>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</si>
  <si>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</si>
  <si>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</si>
  <si>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</si>
  <si>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</si>
  <si>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</si>
  <si>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</si>
  <si>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</si>
  <si>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</si>
  <si>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</si>
  <si>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</si>
  <si>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</si>
  <si>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</si>
  <si>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</si>
  <si>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</si>
  <si>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</si>
  <si>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</si>
  <si>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</si>
  <si>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</si>
  <si>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</si>
  <si>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</si>
  <si>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</si>
  <si>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</si>
  <si>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</si>
  <si>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</si>
  <si>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</si>
  <si>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</si>
  <si>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</si>
  <si>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</si>
  <si>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</si>
  <si>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</si>
  <si>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</si>
  <si>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</si>
  <si>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</si>
  <si>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</si>
  <si>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</si>
  <si>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</si>
  <si>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</si>
  <si>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</si>
  <si>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</si>
  <si>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</si>
  <si>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</si>
  <si>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</si>
  <si>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</si>
  <si>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</si>
  <si>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</si>
  <si>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</si>
  <si>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</si>
  <si>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</si>
  <si>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</si>
  <si>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</si>
  <si>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</si>
  <si>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</si>
  <si>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</si>
  <si>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</si>
  <si>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</si>
  <si>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</si>
  <si>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</si>
  <si>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</si>
  <si>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</si>
  <si>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</si>
  <si>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</si>
  <si>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</si>
  <si>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</si>
  <si>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</si>
  <si>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</si>
  <si>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</si>
  <si>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</si>
  <si>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</si>
  <si>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</si>
  <si>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</si>
  <si>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</si>
  <si>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</si>
  <si>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</si>
  <si>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</si>
  <si>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</si>
  <si>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</si>
  <si>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</si>
  <si>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</si>
  <si>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</si>
  <si>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</si>
  <si>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</si>
  <si>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</si>
  <si>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</si>
  <si>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</si>
  <si>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</si>
  <si>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</si>
  <si>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</si>
  <si>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</si>
  <si>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</si>
  <si>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</si>
  <si>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</si>
  <si>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</si>
  <si>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</si>
  <si>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</si>
  <si>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</si>
  <si>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</si>
  <si>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</si>
  <si>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</si>
  <si>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</si>
  <si>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</si>
  <si>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</si>
  <si>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</si>
  <si>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</si>
  <si>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</si>
  <si>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</si>
  <si>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</si>
  <si>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</si>
  <si>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</si>
  <si>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</si>
  <si>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</si>
  <si>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</si>
  <si>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</si>
  <si>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</si>
  <si>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</si>
  <si>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</si>
  <si>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</si>
  <si>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</si>
  <si>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</si>
  <si>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</si>
  <si>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</si>
  <si>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</si>
  <si>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</si>
  <si>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</si>
  <si>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</si>
  <si>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</si>
  <si>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</si>
  <si>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</si>
  <si>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</si>
  <si>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</si>
  <si>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</si>
  <si>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</si>
  <si>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</si>
  <si>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</si>
  <si>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</si>
  <si>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</si>
  <si>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</si>
  <si>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</si>
  <si>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</si>
  <si>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</si>
  <si>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</si>
  <si>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</si>
  <si>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</si>
  <si>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</si>
  <si>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</si>
  <si>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</si>
  <si>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</si>
  <si>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</si>
  <si>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</si>
  <si>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</si>
  <si>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</si>
  <si>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</si>
  <si>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</si>
  <si>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</si>
  <si>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</si>
  <si>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</si>
  <si>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</si>
  <si>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</si>
  <si>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</si>
  <si>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</si>
  <si>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</si>
  <si>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</si>
  <si>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</si>
  <si>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</si>
  <si>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</si>
  <si>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</si>
  <si>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</si>
  <si>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</si>
  <si>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</si>
  <si>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</si>
  <si>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</si>
  <si>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</si>
  <si>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</si>
  <si>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</si>
  <si>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</si>
  <si>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</si>
  <si>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</si>
  <si>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</si>
  <si>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</si>
  <si>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</si>
  <si>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</si>
  <si>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</si>
  <si>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</si>
  <si>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</si>
  <si>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</si>
  <si>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</si>
  <si>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</si>
  <si>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</si>
  <si>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</si>
  <si>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</si>
  <si>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</si>
  <si>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</si>
  <si>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</si>
  <si>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</si>
  <si>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</si>
  <si>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</si>
  <si>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</si>
  <si>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</si>
  <si>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</si>
  <si>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</si>
  <si>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</si>
  <si>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</si>
  <si>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</si>
  <si>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</si>
  <si>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</si>
  <si>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</si>
  <si>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</si>
  <si>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</si>
  <si>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</si>
  <si>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</si>
  <si>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</si>
  <si>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</si>
  <si>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</si>
  <si>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</si>
  <si>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</si>
  <si>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</si>
  <si>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</si>
  <si>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</si>
  <si>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</si>
  <si>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</si>
  <si>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</si>
  <si>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</si>
  <si>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</si>
  <si>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</si>
  <si>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</si>
  <si>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</si>
  <si>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</si>
  <si>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</si>
  <si>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</si>
  <si>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</si>
  <si>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</si>
  <si>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</si>
  <si>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</si>
  <si>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</si>
  <si>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</si>
  <si>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</si>
  <si>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</si>
  <si>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</si>
  <si>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</si>
  <si>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</si>
  <si>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</si>
  <si>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</si>
  <si>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</si>
  <si>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</si>
  <si>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</si>
  <si>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</si>
  <si>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</si>
  <si>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</si>
  <si>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</si>
  <si>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</si>
  <si>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</si>
  <si>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</si>
  <si>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</si>
  <si>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</si>
  <si>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</si>
  <si>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</si>
  <si>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</si>
  <si>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</si>
  <si>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</si>
  <si>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</si>
  <si>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</si>
  <si>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</si>
  <si>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</si>
  <si>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</si>
  <si>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</si>
  <si>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</si>
  <si>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</si>
  <si>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</si>
  <si>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</si>
  <si>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</si>
  <si>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</si>
  <si>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</si>
  <si>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</si>
  <si>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</si>
  <si>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</si>
  <si>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</si>
  <si>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</si>
  <si>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</si>
  <si>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</si>
  <si>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</si>
  <si>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</si>
  <si>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</si>
  <si>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</si>
  <si>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</si>
  <si>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</si>
  <si>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</si>
  <si>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</si>
  <si>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</si>
  <si>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</si>
  <si>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</si>
  <si>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</si>
  <si>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</si>
  <si>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</si>
  <si>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</si>
  <si>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</si>
  <si>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</si>
  <si>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</si>
  <si>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</si>
  <si>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</si>
  <si>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</si>
  <si>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</si>
  <si>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</si>
  <si>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</si>
  <si>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</si>
  <si>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</si>
  <si>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</si>
  <si>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</si>
  <si>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</si>
  <si>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</si>
  <si>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</si>
  <si>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</si>
  <si>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</si>
  <si>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</si>
  <si>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</si>
  <si>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</si>
  <si>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</si>
  <si>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</si>
  <si>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</si>
  <si>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</si>
  <si>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</si>
  <si>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</si>
  <si>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</si>
  <si>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</si>
  <si>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</si>
  <si>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</si>
  <si>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</si>
  <si>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</si>
  <si>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</si>
  <si>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</si>
  <si>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</si>
  <si>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</si>
  <si>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</si>
  <si>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</si>
  <si>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</si>
  <si>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</si>
  <si>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</si>
  <si>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</si>
  <si>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</si>
  <si>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</si>
  <si>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</si>
  <si>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</si>
  <si>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</si>
  <si>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</si>
  <si>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</si>
  <si>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</si>
  <si>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</si>
  <si>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</si>
  <si>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</si>
  <si>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</si>
  <si>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</si>
  <si>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</si>
  <si>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</si>
  <si>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</si>
  <si>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</si>
  <si>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</si>
  <si>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</si>
  <si>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</si>
  <si>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</si>
  <si>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</si>
  <si>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</si>
  <si>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</si>
  <si>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</si>
  <si>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</si>
  <si>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</si>
  <si>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</si>
  <si>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</si>
  <si>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</si>
  <si>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</si>
  <si>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</si>
  <si>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</si>
  <si>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</si>
  <si>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</si>
  <si>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</si>
  <si>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</si>
  <si>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</si>
  <si>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</si>
  <si>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</si>
  <si>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</si>
  <si>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</si>
  <si>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</si>
  <si>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</si>
  <si>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</si>
  <si>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</si>
  <si>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</si>
  <si>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</si>
  <si>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</si>
  <si>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</si>
  <si>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</si>
  <si>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</si>
  <si>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</si>
  <si>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</si>
  <si>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</si>
  <si>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</si>
  <si>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</si>
  <si>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</si>
  <si>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</si>
  <si>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</si>
  <si>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</si>
  <si>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</si>
  <si>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</si>
  <si>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</si>
  <si>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</si>
  <si>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</si>
  <si>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</si>
  <si>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</si>
  <si>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</si>
  <si>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</si>
  <si>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</si>
  <si>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</si>
  <si>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</si>
  <si>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</si>
  <si>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</si>
  <si>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</si>
  <si>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</si>
  <si>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</si>
  <si>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</si>
  <si>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</si>
  <si>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</si>
  <si>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</si>
  <si>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</si>
  <si>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</si>
  <si>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</si>
  <si>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</si>
  <si>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</si>
  <si>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</si>
  <si>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</si>
  <si>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</si>
  <si>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</si>
  <si>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</si>
  <si>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</si>
  <si>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</si>
  <si>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</si>
  <si>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</si>
  <si>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</si>
  <si>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</si>
  <si>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</si>
  <si>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</si>
  <si>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</si>
  <si>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</si>
  <si>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</si>
  <si>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</si>
  <si>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</si>
  <si>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</si>
  <si>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</si>
  <si>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</si>
  <si>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</si>
  <si>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</si>
  <si>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</si>
  <si>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</si>
  <si>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</si>
  <si>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</si>
  <si>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</si>
  <si>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</si>
  <si>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</si>
  <si>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</si>
  <si>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</si>
  <si>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</si>
  <si>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</si>
  <si>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</si>
  <si>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</si>
  <si>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</si>
  <si>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</si>
  <si>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</si>
  <si>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</si>
  <si>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</si>
  <si>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</si>
  <si>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</si>
  <si>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</si>
  <si>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</si>
  <si>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</si>
  <si>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</si>
  <si>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</si>
  <si>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</si>
  <si>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</si>
  <si>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</si>
  <si>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</si>
  <si>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</si>
  <si>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</si>
  <si>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</si>
  <si>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</si>
  <si>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</si>
  <si>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</si>
  <si>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</si>
  <si>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</si>
  <si>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</si>
  <si>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</si>
  <si>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</si>
  <si>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</si>
  <si>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</si>
  <si>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</si>
  <si>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</si>
  <si>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</si>
  <si>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</si>
  <si>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</si>
  <si>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</si>
  <si>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</si>
  <si>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</si>
  <si>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</si>
  <si>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</si>
  <si>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</si>
  <si>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</si>
  <si>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</si>
  <si>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</si>
  <si>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</si>
  <si>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</si>
  <si>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</si>
  <si>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</si>
  <si>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</si>
  <si>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</si>
  <si>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</si>
  <si>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</si>
  <si>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</si>
  <si>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</si>
  <si>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</si>
  <si>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</si>
  <si>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</si>
  <si>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</si>
  <si>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</si>
  <si>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</si>
  <si>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</si>
  <si>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</si>
  <si>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</si>
  <si>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</si>
  <si>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</si>
  <si>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</si>
  <si>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</si>
  <si>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</si>
  <si>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</si>
  <si>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</si>
  <si>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</si>
  <si>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</si>
  <si>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</si>
  <si>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</si>
  <si>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</si>
  <si>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</si>
  <si>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</si>
  <si>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</si>
  <si>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</si>
  <si>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</si>
  <si>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</si>
  <si>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</si>
  <si>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</si>
  <si>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</si>
  <si>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</si>
  <si>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</si>
  <si>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</si>
  <si>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</si>
  <si>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</si>
  <si>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</si>
  <si>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</si>
  <si>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</si>
  <si>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</si>
  <si>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</si>
  <si>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</si>
  <si>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</si>
  <si>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</si>
  <si>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</si>
  <si>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</si>
  <si>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</si>
  <si>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</si>
  <si>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</si>
  <si>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</si>
  <si>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</si>
  <si>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</si>
  <si>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</si>
  <si>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</si>
  <si>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</si>
  <si>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</si>
  <si>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</si>
  <si>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</si>
  <si>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</si>
  <si>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</si>
  <si>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</si>
  <si>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</si>
  <si>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</si>
  <si>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</si>
  <si>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</si>
  <si>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</si>
  <si>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</si>
  <si>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</si>
  <si>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</si>
  <si>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</si>
  <si>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</si>
  <si>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</si>
  <si>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</si>
  <si>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</si>
  <si>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</si>
  <si>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</si>
  <si>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</si>
  <si>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</si>
  <si>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</si>
  <si>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</si>
  <si>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</si>
  <si>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</si>
  <si>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</si>
  <si>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</si>
  <si>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</si>
  <si>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</si>
  <si>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</si>
  <si>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</si>
  <si>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</si>
  <si>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</si>
  <si>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</si>
  <si>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</si>
  <si>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</si>
  <si>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</si>
  <si>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</si>
  <si>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</si>
  <si>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</si>
  <si>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</si>
  <si>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</si>
  <si>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</si>
  <si>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</si>
  <si>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</si>
  <si>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</si>
  <si>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</si>
  <si>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</si>
  <si>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</si>
  <si>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</si>
  <si>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</si>
  <si>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</si>
  <si>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</si>
  <si>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</si>
  <si>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</si>
  <si>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</si>
  <si>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</si>
  <si>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</si>
  <si>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</si>
  <si>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</si>
  <si>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</si>
  <si>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</si>
  <si>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</si>
  <si>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</si>
  <si>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</si>
  <si>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</si>
  <si>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</si>
  <si>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</si>
  <si>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</si>
  <si>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</si>
  <si>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</si>
  <si>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</si>
  <si>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</si>
  <si>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</si>
  <si>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</si>
  <si>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</si>
  <si>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</si>
  <si>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</si>
  <si>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</si>
  <si>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</si>
  <si>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</si>
  <si>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</si>
  <si>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</si>
  <si>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</si>
  <si>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</si>
  <si>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</si>
  <si>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</si>
  <si>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</si>
  <si>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</si>
  <si>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</si>
  <si>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</si>
  <si>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</si>
  <si>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</si>
  <si>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</si>
  <si>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</si>
  <si>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</si>
  <si>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</si>
  <si>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</si>
  <si>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</si>
  <si>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</si>
  <si>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</si>
  <si>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</si>
  <si>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</si>
  <si>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</si>
  <si>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</si>
  <si>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</si>
  <si>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</si>
  <si>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</si>
  <si>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</si>
  <si>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</si>
  <si>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</si>
  <si>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</si>
  <si>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</si>
  <si>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</si>
  <si>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</si>
  <si>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</si>
  <si>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</si>
  <si>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</si>
  <si>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</si>
  <si>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</si>
  <si>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</si>
  <si>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</si>
  <si>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</si>
  <si>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</si>
  <si>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</si>
  <si>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</si>
  <si>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</si>
  <si>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</si>
  <si>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</si>
  <si>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</si>
  <si>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</si>
  <si>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</si>
  <si>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</si>
  <si>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</si>
  <si>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</si>
  <si>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</si>
  <si>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</si>
  <si>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</si>
  <si>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</si>
  <si>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</si>
  <si>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</si>
  <si>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</si>
  <si>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</si>
  <si>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</si>
  <si>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</si>
  <si>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</si>
  <si>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</si>
  <si>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</si>
  <si>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</si>
  <si>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</si>
  <si>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</si>
  <si>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</si>
  <si>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</si>
  <si>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</si>
  <si>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</si>
  <si>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</si>
  <si>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</si>
  <si>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</si>
  <si>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</si>
  <si>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</si>
  <si>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</si>
  <si>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</si>
  <si>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</si>
  <si>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</si>
  <si>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</si>
  <si>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</si>
  <si>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</si>
  <si>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</si>
  <si>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</si>
  <si>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</si>
  <si>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</si>
  <si>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</si>
  <si>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</si>
  <si>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</si>
  <si>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</si>
  <si>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</si>
  <si>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</si>
  <si>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</si>
  <si>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</si>
  <si>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</si>
  <si>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</si>
  <si>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</si>
  <si>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</si>
  <si>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</si>
  <si>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</si>
  <si>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</si>
  <si>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</si>
  <si>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</si>
  <si>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</si>
  <si>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</si>
  <si>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</si>
  <si>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</si>
  <si>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</si>
  <si>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</si>
  <si>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</si>
  <si>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</si>
  <si>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</si>
  <si>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</si>
  <si>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</si>
  <si>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</si>
  <si>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</si>
  <si>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</si>
  <si>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</si>
  <si>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</si>
  <si>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</si>
  <si>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</si>
  <si>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</si>
  <si>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</si>
  <si>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</si>
  <si>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</si>
  <si>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</si>
  <si>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</si>
  <si>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</si>
  <si>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</si>
  <si>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</si>
  <si>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</si>
  <si>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</si>
  <si>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</si>
  <si>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</si>
  <si>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</si>
  <si>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</si>
  <si>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</si>
  <si>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</si>
  <si>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</si>
  <si>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</si>
  <si>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</si>
  <si>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</si>
  <si>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</si>
  <si>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</si>
  <si>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</si>
  <si>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</si>
  <si>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</si>
  <si>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</si>
  <si>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</si>
  <si>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</si>
  <si>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</si>
  <si>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</si>
  <si>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</si>
  <si>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</si>
  <si>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</si>
  <si>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</si>
  <si>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</si>
  <si>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</si>
  <si>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</si>
  <si>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</si>
  <si>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</si>
  <si>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</si>
  <si>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</si>
  <si>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</si>
  <si>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</si>
  <si>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</si>
  <si>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</si>
  <si>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</si>
  <si>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</si>
  <si>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</si>
  <si>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</si>
  <si>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</si>
  <si>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</si>
  <si>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</si>
  <si>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</si>
  <si>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</si>
  <si>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</si>
  <si>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</si>
  <si>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</si>
  <si>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</si>
  <si>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</si>
  <si>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</si>
  <si>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</si>
  <si>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</si>
  <si>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</si>
  <si>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</si>
  <si>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</si>
  <si>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</si>
  <si>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</si>
  <si>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</si>
  <si>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</si>
  <si>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</si>
  <si>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</si>
  <si>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</si>
  <si>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</si>
  <si>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</si>
  <si>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</si>
  <si>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</si>
  <si>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</si>
  <si>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</si>
  <si>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</si>
  <si>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</si>
  <si>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</si>
  <si>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</si>
  <si>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</si>
  <si>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</si>
  <si>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</si>
  <si>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</si>
  <si>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</si>
  <si>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</si>
  <si>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</si>
  <si>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</si>
  <si>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</si>
  <si>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</si>
  <si>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</si>
  <si>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</si>
  <si>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</si>
  <si>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</si>
  <si>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</si>
  <si>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</si>
  <si>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</si>
  <si>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</si>
  <si>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</si>
  <si>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</si>
  <si>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</si>
  <si>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</si>
  <si>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</si>
  <si>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</si>
  <si>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</si>
  <si>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</si>
  <si>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</si>
  <si>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</si>
  <si>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</si>
  <si>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</si>
  <si>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</si>
  <si>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</si>
  <si>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</si>
  <si>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</si>
  <si>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</si>
  <si>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</si>
  <si>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</si>
  <si>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</si>
  <si>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</si>
  <si>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</si>
  <si>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</si>
  <si>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</si>
  <si>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</si>
  <si>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</si>
  <si>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</si>
  <si>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</si>
  <si>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</si>
  <si>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</si>
  <si>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</si>
  <si>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</si>
  <si>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</si>
  <si>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</si>
  <si>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</si>
  <si>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</si>
  <si>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</si>
  <si>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</si>
  <si>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</si>
  <si>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</si>
  <si>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</si>
  <si>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</si>
  <si>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</si>
  <si>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</si>
  <si>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</si>
  <si>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</si>
  <si>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</si>
  <si>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</si>
  <si>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</si>
  <si>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</si>
  <si>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</si>
  <si>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</si>
  <si>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</si>
  <si>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</si>
  <si>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</si>
  <si>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</si>
  <si>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</si>
  <si>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</si>
  <si>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</si>
  <si>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</si>
  <si>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</si>
  <si>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</si>
  <si>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</si>
  <si>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</si>
  <si>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</si>
  <si>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</si>
  <si>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</si>
  <si>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</si>
  <si>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</si>
  <si>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</si>
  <si>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</si>
  <si>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</si>
  <si>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</si>
  <si>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</si>
  <si>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</si>
  <si>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</si>
  <si>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</si>
  <si>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</si>
  <si>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</si>
  <si>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</si>
  <si>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</si>
  <si>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</si>
  <si>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</si>
  <si>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</si>
  <si>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</si>
  <si>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</si>
  <si>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</si>
  <si>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</si>
  <si>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</si>
  <si>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</si>
  <si>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</si>
  <si>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</si>
  <si>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</si>
  <si>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</si>
  <si>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</si>
  <si>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</si>
  <si>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</si>
  <si>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</si>
  <si>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</si>
  <si>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</si>
  <si>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</si>
  <si>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</si>
  <si>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</si>
  <si>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</si>
  <si>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</si>
  <si>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</si>
  <si>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</si>
  <si>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</si>
  <si>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</si>
  <si>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</si>
  <si>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</si>
  <si>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</si>
  <si>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</si>
  <si>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</si>
  <si>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</si>
  <si>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</si>
  <si>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</si>
  <si>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</si>
  <si>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</si>
  <si>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</si>
  <si>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</si>
  <si>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</si>
  <si>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</si>
  <si>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</si>
  <si>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</si>
  <si>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</si>
  <si>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</si>
  <si>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</si>
  <si>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</si>
  <si>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</si>
  <si>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</si>
  <si>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</si>
  <si>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</si>
  <si>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</si>
  <si>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</si>
  <si>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</si>
  <si>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</si>
  <si>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</si>
  <si>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</si>
  <si>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</si>
  <si>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</si>
  <si>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</si>
  <si>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</si>
  <si>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</si>
  <si>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</si>
  <si>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</si>
  <si>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</si>
  <si>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</si>
  <si>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</si>
  <si>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</si>
  <si>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</si>
  <si>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</si>
  <si>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</si>
  <si>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</si>
  <si>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</si>
  <si>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</si>
  <si>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</si>
  <si>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</si>
  <si>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</si>
  <si>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</si>
  <si>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</si>
  <si>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</si>
  <si>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</si>
  <si>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</si>
  <si>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</si>
  <si>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</si>
  <si>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</si>
  <si>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</si>
  <si>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</si>
  <si>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</si>
  <si>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</si>
  <si>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</si>
  <si>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</si>
  <si>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</si>
  <si>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</si>
  <si>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</si>
  <si>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</si>
  <si>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</si>
  <si>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</si>
  <si>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</si>
  <si>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</si>
  <si>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</si>
  <si>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</si>
  <si>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</si>
  <si>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</si>
  <si>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</si>
  <si>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</si>
  <si>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</si>
  <si>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</si>
  <si>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</si>
  <si>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</si>
  <si>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</si>
  <si>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</si>
  <si>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</si>
  <si>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</si>
  <si>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</si>
  <si>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</si>
  <si>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</si>
  <si>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</si>
  <si>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</si>
  <si>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</si>
  <si>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</si>
  <si>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</si>
  <si>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</si>
  <si>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</si>
  <si>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</si>
  <si>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</si>
  <si>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</si>
  <si>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</si>
  <si>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</si>
  <si>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</si>
  <si>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</si>
  <si>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</si>
  <si>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</si>
  <si>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</si>
  <si>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</si>
  <si>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</si>
  <si>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</si>
  <si>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</si>
  <si>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</si>
  <si>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</si>
  <si>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</si>
  <si>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</si>
  <si>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</si>
  <si>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</si>
  <si>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</si>
  <si>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</si>
  <si>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</si>
  <si>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</si>
  <si>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</si>
  <si>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</si>
  <si>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</si>
  <si>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</si>
  <si>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</si>
  <si>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</si>
  <si>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</si>
  <si>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</si>
  <si>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</si>
  <si>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</si>
  <si>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</si>
  <si>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</si>
  <si>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</si>
  <si>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</si>
  <si>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</si>
  <si>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</si>
  <si>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</si>
  <si>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</si>
  <si>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</si>
  <si>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</si>
  <si>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</si>
  <si>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</si>
  <si>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</si>
  <si>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</si>
  <si>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</si>
  <si>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</si>
  <si>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</si>
  <si>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</si>
  <si>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</si>
  <si>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</si>
  <si>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</si>
  <si>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</si>
  <si>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</si>
  <si>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</si>
  <si>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</si>
  <si>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</si>
  <si>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</si>
  <si>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</si>
  <si>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</si>
  <si>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</si>
  <si>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</si>
  <si>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</si>
  <si>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</si>
  <si>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</si>
  <si>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</si>
  <si>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</si>
  <si>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</si>
  <si>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</si>
  <si>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</si>
  <si>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</si>
  <si>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</si>
  <si>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</si>
  <si>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</si>
  <si>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</si>
  <si>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</si>
  <si>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</si>
  <si>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</si>
  <si>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</si>
  <si>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</si>
  <si>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</si>
  <si>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</si>
  <si>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</si>
  <si>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</si>
  <si>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</si>
  <si>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</si>
  <si>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</si>
  <si>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</si>
  <si>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</si>
  <si>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</si>
  <si>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</si>
  <si>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</si>
  <si>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</si>
  <si>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</si>
  <si>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</si>
  <si>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</si>
  <si>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</si>
  <si>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</si>
  <si>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</si>
  <si>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</si>
  <si>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</si>
  <si>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</si>
  <si>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</si>
  <si>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</si>
  <si>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</si>
  <si>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</si>
  <si>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</si>
  <si>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</si>
  <si>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</si>
  <si>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</si>
  <si>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</si>
  <si>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</si>
  <si>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</si>
  <si>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</si>
  <si>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</si>
  <si>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</si>
  <si>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</si>
  <si>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</si>
  <si>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</si>
  <si>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</si>
  <si>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</si>
  <si>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</si>
  <si>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</si>
  <si>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</si>
  <si>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</si>
  <si>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</si>
  <si>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</si>
  <si>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</si>
  <si>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</si>
  <si>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</si>
  <si>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</si>
  <si>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</si>
  <si>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</si>
  <si>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</si>
  <si>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</si>
  <si>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</si>
  <si>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</si>
  <si>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</si>
  <si>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</si>
  <si>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</si>
  <si>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</si>
  <si>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</si>
  <si>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</si>
  <si>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</si>
  <si>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</si>
  <si>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</si>
  <si>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</si>
  <si>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</si>
  <si>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</si>
  <si>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</si>
  <si>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</si>
  <si>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</si>
  <si>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</si>
  <si>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</si>
  <si>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</si>
  <si>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</si>
  <si>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</si>
  <si>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</si>
  <si>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</si>
  <si>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</si>
  <si>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</si>
  <si>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</si>
  <si>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</si>
  <si>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</si>
  <si>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</si>
  <si>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</si>
  <si>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</si>
  <si>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</si>
  <si>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</si>
  <si>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</si>
  <si>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</si>
  <si>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</si>
  <si>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</si>
  <si>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</si>
  <si>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</si>
  <si>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</si>
  <si>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</si>
  <si>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</si>
  <si>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</si>
  <si>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</si>
  <si>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</si>
  <si>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</si>
  <si>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</si>
  <si>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</si>
  <si>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</si>
  <si>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</si>
  <si>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</si>
  <si>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</si>
  <si>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</si>
  <si>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</si>
  <si>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</si>
  <si>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</si>
  <si>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</si>
  <si>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</si>
  <si>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</si>
  <si>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</si>
  <si>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</si>
  <si>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</si>
  <si>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</si>
  <si>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</si>
  <si>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</si>
  <si>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</si>
  <si>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</si>
  <si>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</si>
  <si>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</si>
  <si>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</si>
  <si>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</si>
  <si>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</si>
  <si>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</si>
  <si>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</si>
  <si>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</si>
  <si>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</si>
  <si>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</si>
  <si>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</si>
  <si>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</si>
  <si>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</si>
  <si>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</si>
  <si>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</si>
  <si>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</si>
  <si>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</si>
  <si>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</si>
  <si>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</si>
  <si>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</si>
  <si>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</si>
  <si>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</si>
  <si>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</si>
  <si>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</si>
  <si>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</si>
  <si>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</si>
  <si>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</si>
  <si>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</si>
  <si>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</si>
  <si>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</si>
  <si>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</si>
  <si>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</si>
  <si>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</si>
  <si>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</si>
  <si>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</si>
  <si>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</si>
  <si>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</si>
  <si>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</si>
  <si>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</si>
  <si>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</si>
  <si>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</si>
  <si>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</si>
  <si>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</si>
  <si>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</si>
  <si>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</si>
  <si>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</si>
  <si>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</si>
  <si>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</si>
  <si>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</si>
  <si>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</si>
  <si>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</si>
  <si>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</si>
  <si>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</si>
  <si>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</si>
  <si>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</si>
  <si>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</si>
  <si>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</si>
  <si>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</si>
  <si>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</si>
  <si>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</si>
  <si>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</si>
  <si>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</si>
  <si>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</si>
  <si>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</si>
  <si>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</si>
  <si>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</si>
  <si>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</si>
  <si>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</si>
  <si>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</si>
  <si>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</si>
  <si>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</si>
  <si>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</si>
  <si>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</si>
  <si>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</si>
  <si>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</si>
  <si>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</si>
  <si>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</si>
  <si>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</si>
  <si>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</si>
  <si>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</si>
  <si>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</si>
  <si>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</si>
  <si>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</si>
  <si>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</si>
  <si>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</si>
  <si>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</si>
  <si>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</si>
  <si>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</si>
  <si>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</si>
  <si>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</si>
  <si>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</si>
  <si>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</si>
  <si>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</si>
  <si>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</si>
  <si>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</si>
  <si>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</si>
  <si>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</si>
  <si>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</si>
  <si>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</si>
  <si>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</si>
  <si>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</si>
  <si>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</si>
  <si>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</si>
  <si>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</si>
  <si>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</si>
  <si>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</si>
  <si>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</si>
  <si>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</si>
  <si>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</si>
  <si>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</si>
  <si>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</si>
  <si>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</si>
  <si>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</si>
  <si>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</si>
  <si>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</si>
  <si>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</si>
  <si>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</si>
  <si>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</si>
  <si>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</si>
  <si>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</si>
  <si>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</si>
  <si>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</si>
  <si>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</si>
  <si>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</si>
  <si>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</si>
  <si>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</si>
  <si>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</si>
  <si>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</si>
  <si>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</si>
  <si>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</si>
  <si>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</si>
  <si>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</si>
  <si>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</si>
  <si>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</si>
  <si>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</si>
  <si>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</si>
  <si>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</si>
  <si>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</si>
  <si>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</si>
  <si>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</si>
  <si>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</si>
  <si>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</si>
  <si>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</si>
  <si>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</si>
  <si>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</si>
  <si>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</si>
  <si>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</si>
  <si>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</si>
  <si>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</si>
  <si>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</si>
  <si>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</si>
  <si>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</si>
  <si>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</si>
  <si>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</si>
  <si>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</si>
  <si>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</si>
  <si>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</si>
  <si>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</si>
  <si>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</si>
  <si>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</si>
  <si>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</si>
  <si>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</si>
  <si>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</si>
  <si>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</si>
  <si>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</si>
  <si>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</si>
  <si>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</si>
  <si>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</si>
  <si>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</si>
  <si>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</si>
  <si>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</si>
  <si>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</si>
  <si>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</si>
  <si>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</si>
  <si>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</si>
  <si>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</si>
  <si>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</si>
  <si>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</si>
  <si>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</si>
  <si>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</si>
  <si>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</si>
  <si>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</si>
  <si>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</si>
  <si>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</si>
  <si>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</si>
  <si>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</si>
  <si>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</si>
  <si>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</si>
  <si>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</si>
  <si>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</si>
  <si>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</si>
  <si>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</si>
  <si>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</si>
  <si>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</si>
  <si>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</si>
  <si>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</si>
  <si>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</si>
  <si>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</si>
  <si>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</si>
  <si>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</si>
  <si>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</si>
  <si>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</si>
  <si>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</si>
  <si>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</si>
  <si>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</si>
  <si>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</si>
  <si>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</si>
  <si>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</si>
  <si>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</si>
  <si>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</si>
  <si>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</si>
  <si>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</si>
  <si>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</si>
  <si>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</si>
  <si>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</si>
  <si>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</si>
  <si>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</si>
  <si>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</si>
  <si>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</si>
  <si>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</si>
  <si>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</si>
  <si>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</si>
  <si>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</si>
  <si>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</si>
  <si>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</si>
  <si>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</si>
  <si>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</si>
  <si>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</si>
  <si>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</si>
  <si>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</si>
  <si>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</si>
  <si>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</si>
  <si>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</si>
  <si>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</si>
  <si>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</si>
  <si>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</si>
  <si>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</si>
  <si>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</si>
  <si>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</si>
  <si>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</si>
  <si>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</si>
  <si>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</si>
  <si>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</si>
  <si>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</si>
  <si>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</si>
  <si>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</si>
  <si>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</si>
  <si>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</si>
  <si>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</si>
  <si>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</si>
  <si>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</si>
  <si>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</si>
  <si>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</si>
  <si>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</si>
  <si>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</si>
  <si>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</si>
  <si>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</si>
  <si>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</si>
  <si>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</si>
  <si>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</si>
  <si>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</si>
  <si>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</si>
  <si>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</si>
  <si>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</si>
  <si>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</si>
  <si>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</si>
  <si>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</si>
  <si>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</si>
  <si>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</si>
  <si>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</si>
  <si>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</si>
  <si>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</si>
  <si>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</si>
  <si>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</si>
  <si>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</si>
  <si>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</si>
  <si>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</si>
  <si>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</si>
  <si>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</si>
  <si>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</si>
  <si>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</si>
  <si>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</si>
  <si>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</si>
  <si>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</si>
  <si>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</si>
  <si>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</si>
  <si>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</si>
  <si>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</si>
  <si>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</si>
  <si>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</si>
  <si>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</si>
  <si>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</si>
  <si>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</si>
  <si>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</si>
  <si>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</si>
  <si>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</si>
  <si>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</si>
  <si>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</si>
  <si>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</si>
  <si>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</si>
  <si>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</si>
  <si>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</si>
  <si>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</si>
  <si>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</si>
  <si>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</si>
  <si>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</si>
  <si>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</si>
  <si>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</si>
  <si>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</si>
  <si>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</si>
  <si>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</si>
  <si>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</si>
  <si>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</si>
  <si>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</si>
  <si>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</si>
  <si>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</si>
  <si>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</si>
  <si>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</si>
  <si>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</si>
  <si>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</si>
  <si>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</si>
  <si>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</si>
  <si>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</si>
  <si>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</si>
  <si>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</si>
  <si>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</si>
  <si>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</si>
  <si>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</si>
  <si>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</si>
  <si>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</si>
  <si>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</si>
  <si>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</si>
  <si>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</si>
  <si>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</si>
  <si>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</si>
  <si>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</si>
  <si>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</si>
  <si>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</si>
  <si>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</si>
  <si>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</si>
  <si>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</si>
  <si>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</si>
  <si>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</si>
  <si>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</si>
  <si>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</si>
  <si>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</si>
  <si>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</si>
  <si>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</si>
  <si>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</si>
  <si>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</si>
  <si>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</si>
  <si>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</si>
  <si>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</si>
  <si>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</si>
  <si>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</si>
  <si>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</si>
  <si>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</si>
  <si>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</si>
  <si>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</si>
  <si>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</si>
  <si>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</si>
  <si>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</si>
  <si>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</si>
  <si>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</si>
  <si>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</si>
  <si>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</si>
  <si>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</si>
  <si>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</si>
  <si>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</si>
  <si>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</si>
  <si>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</si>
  <si>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</si>
  <si>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</si>
  <si>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</si>
  <si>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</si>
  <si>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</si>
  <si>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</si>
  <si>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</si>
  <si>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</si>
  <si>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</si>
  <si>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</si>
  <si>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</si>
  <si>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</si>
  <si>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</si>
  <si>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</si>
  <si>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</si>
  <si>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</si>
  <si>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</si>
  <si>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</si>
  <si>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</si>
  <si>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</si>
  <si>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</si>
  <si>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</si>
  <si>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</si>
  <si>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</si>
  <si>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</si>
  <si>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</si>
  <si>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</si>
  <si>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</si>
  <si>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</si>
  <si>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</si>
  <si>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</si>
  <si>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</si>
  <si>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</si>
  <si>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</si>
  <si>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</si>
  <si>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</si>
  <si>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</si>
  <si>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</si>
  <si>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</si>
  <si>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</si>
  <si>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</si>
  <si>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</si>
  <si>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</si>
  <si>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</si>
  <si>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</si>
  <si>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</si>
  <si>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</si>
  <si>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</si>
  <si>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</si>
  <si>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</si>
  <si>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</si>
  <si>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</si>
  <si>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</si>
  <si>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</si>
  <si>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</si>
  <si>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</si>
  <si>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</si>
  <si>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</si>
  <si>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</si>
  <si>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</si>
  <si>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</si>
  <si>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</si>
  <si>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</si>
  <si>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</si>
  <si>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</si>
  <si>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</si>
  <si>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</si>
  <si>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</si>
  <si>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</si>
  <si>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</si>
  <si>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</si>
  <si>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</si>
  <si>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</si>
  <si>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</si>
  <si>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</si>
  <si>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</si>
  <si>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</si>
  <si>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</si>
  <si>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</si>
  <si>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</si>
  <si>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</si>
  <si>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</si>
  <si>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</si>
  <si>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</si>
  <si>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</si>
  <si>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</si>
  <si>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</si>
  <si>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</si>
  <si>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</si>
  <si>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</si>
  <si>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</si>
  <si>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</si>
  <si>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</si>
  <si>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</si>
  <si>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</si>
  <si>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</si>
  <si>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</si>
  <si>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</si>
  <si>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</si>
  <si>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</si>
  <si>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</si>
  <si>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</si>
  <si>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</si>
  <si>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</si>
  <si>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</si>
  <si>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</si>
  <si>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</si>
  <si>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</si>
  <si>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</si>
  <si>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</si>
  <si>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</si>
  <si>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</si>
  <si>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</si>
  <si>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</si>
  <si>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</si>
  <si>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</si>
  <si>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</si>
  <si>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</si>
  <si>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</si>
  <si>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</si>
  <si>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</si>
  <si>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</si>
  <si>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</si>
  <si>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</si>
  <si>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</si>
  <si>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</si>
  <si>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</si>
  <si>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</si>
  <si>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</si>
  <si>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</si>
  <si>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</si>
  <si>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</si>
  <si>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</si>
  <si>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</si>
  <si>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</si>
  <si>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</si>
  <si>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</si>
  <si>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</si>
  <si>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</si>
  <si>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</si>
  <si>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</si>
  <si>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</si>
  <si>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</si>
  <si>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</si>
  <si>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</si>
  <si>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</si>
  <si>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</si>
  <si>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</si>
  <si>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</si>
  <si>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</si>
  <si>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</si>
  <si>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</si>
  <si>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</si>
  <si>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</si>
  <si>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</si>
  <si>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</si>
  <si>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</si>
  <si>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</si>
  <si>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</si>
  <si>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</si>
  <si>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</si>
  <si>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</si>
  <si>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</si>
  <si>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</si>
  <si>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</si>
  <si>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</si>
  <si>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</si>
  <si>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</si>
  <si>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</si>
  <si>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</si>
  <si>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</si>
  <si>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</si>
  <si>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</si>
  <si>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</si>
  <si>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</si>
  <si>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</si>
  <si>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</si>
  <si>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</si>
  <si>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</si>
  <si>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</si>
  <si>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</si>
  <si>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</si>
  <si>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</si>
  <si>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</si>
  <si>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</si>
  <si>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</si>
  <si>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</si>
  <si>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</si>
  <si>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</si>
  <si>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</si>
  <si>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</si>
  <si>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</si>
  <si>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</si>
  <si>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</si>
  <si>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</si>
  <si>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</si>
  <si>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</si>
  <si>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</si>
  <si>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</si>
  <si>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</si>
  <si>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</si>
  <si>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</si>
  <si>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</si>
  <si>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</si>
  <si>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</si>
  <si>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</si>
  <si>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</si>
  <si>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</si>
  <si>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</si>
  <si>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</si>
  <si>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</si>
  <si>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</si>
  <si>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</si>
  <si>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</si>
  <si>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</si>
  <si>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</si>
  <si>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</si>
  <si>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</si>
  <si>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</si>
  <si>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</si>
  <si>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</si>
  <si>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</si>
  <si>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</si>
  <si>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</si>
  <si>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</si>
  <si>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</si>
  <si>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</si>
  <si>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</si>
  <si>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</si>
  <si>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</si>
  <si>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</si>
  <si>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</si>
  <si>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</si>
  <si>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</si>
  <si>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</si>
  <si>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</si>
  <si>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</si>
  <si>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</si>
  <si>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</si>
  <si>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</si>
  <si>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</si>
  <si>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</si>
  <si>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</si>
  <si>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</si>
  <si>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</si>
  <si>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</si>
  <si>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</si>
  <si>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</si>
  <si>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</si>
  <si>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</si>
  <si>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</si>
  <si>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</si>
  <si>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</si>
  <si>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</si>
  <si>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</si>
  <si>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</si>
  <si>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</si>
  <si>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</si>
  <si>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</si>
  <si>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</si>
  <si>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</si>
  <si>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</si>
  <si>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</si>
  <si>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</si>
  <si>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</si>
  <si>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</si>
  <si>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</si>
  <si>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</si>
  <si>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</si>
  <si>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</si>
  <si>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</si>
  <si>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</si>
  <si>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</si>
  <si>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</si>
  <si>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</si>
  <si>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</si>
  <si>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</si>
  <si>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</si>
  <si>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</si>
  <si>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</si>
  <si>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</si>
  <si>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</si>
  <si>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</si>
  <si>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</si>
  <si>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</si>
  <si>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</si>
  <si>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</si>
  <si>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</si>
  <si>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</si>
  <si>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</si>
  <si>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</si>
  <si>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</si>
  <si>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</si>
  <si>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</si>
  <si>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</si>
  <si>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</si>
  <si>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</si>
  <si>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</si>
  <si>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</si>
  <si>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</si>
  <si>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</si>
  <si>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</si>
  <si>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</si>
  <si>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</si>
  <si>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</si>
  <si>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</si>
  <si>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</si>
  <si>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</si>
  <si>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</si>
  <si>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</si>
  <si>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</si>
  <si>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</si>
  <si>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</si>
  <si>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</si>
  <si>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</si>
  <si>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</si>
  <si>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</si>
  <si>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</si>
  <si>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</si>
  <si>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</si>
  <si>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</si>
  <si>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</si>
  <si>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</si>
  <si>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</si>
  <si>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</si>
  <si>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</si>
  <si>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</si>
  <si>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</si>
  <si>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</si>
  <si>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</si>
  <si>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</si>
  <si>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</si>
  <si>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</si>
  <si>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</si>
  <si>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</si>
  <si>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</si>
  <si>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</si>
  <si>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</si>
  <si>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</si>
  <si>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</si>
  <si>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</si>
  <si>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</si>
  <si>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</si>
  <si>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</si>
  <si>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</si>
  <si>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</si>
  <si>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</si>
  <si>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</si>
  <si>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</si>
  <si>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</si>
  <si>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</si>
  <si>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</si>
  <si>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</si>
  <si>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</si>
  <si>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</si>
  <si>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</si>
  <si>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</si>
  <si>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</si>
  <si>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</si>
  <si>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</si>
  <si>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</si>
  <si>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</si>
  <si>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</si>
  <si>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</si>
  <si>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</si>
  <si>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</si>
  <si>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</si>
  <si>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</si>
  <si>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</si>
  <si>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</si>
  <si>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</si>
  <si>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</si>
  <si>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</si>
  <si>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</si>
  <si>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</si>
  <si>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</si>
  <si>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</si>
  <si>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</si>
  <si>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</si>
  <si>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</si>
  <si>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</si>
  <si>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</si>
  <si>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</si>
  <si>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</si>
  <si>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</si>
  <si>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</si>
  <si>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</si>
  <si>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</si>
  <si>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</si>
  <si>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</si>
  <si>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</si>
  <si>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</si>
  <si>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</si>
  <si>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</si>
  <si>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</si>
  <si>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</si>
  <si>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</si>
  <si>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</si>
  <si>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</si>
  <si>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</si>
  <si>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</si>
  <si>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</si>
  <si>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</si>
  <si>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</si>
  <si>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</si>
  <si>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</si>
  <si>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</si>
  <si>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</si>
  <si>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</si>
  <si>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</si>
  <si>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</si>
  <si>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</si>
  <si>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</si>
  <si>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</si>
  <si>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</si>
  <si>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</si>
  <si>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</si>
  <si>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</si>
  <si>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</si>
  <si>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</si>
  <si>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</si>
  <si>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</si>
  <si>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</si>
  <si>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</si>
  <si>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</si>
  <si>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</si>
  <si>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</si>
  <si>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</si>
  <si>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</si>
  <si>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</si>
  <si>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</si>
  <si>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</si>
  <si>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</si>
  <si>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</si>
  <si>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</si>
  <si>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</si>
  <si>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</si>
  <si>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</si>
  <si>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</si>
  <si>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</si>
  <si>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</si>
  <si>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</si>
  <si>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</si>
  <si>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</si>
  <si>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</si>
  <si>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</si>
  <si>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</si>
  <si>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</si>
  <si>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</si>
  <si>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</si>
  <si>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</si>
  <si>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</si>
  <si>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</si>
  <si>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</si>
  <si>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</si>
  <si>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</si>
  <si>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</si>
  <si>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</si>
  <si>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</si>
  <si>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</si>
  <si>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</si>
  <si>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</si>
  <si>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</si>
  <si>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</si>
  <si>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</si>
  <si>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</si>
  <si>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</si>
  <si>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</si>
  <si>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</si>
  <si>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</si>
  <si>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</si>
  <si>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</si>
  <si>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</si>
  <si>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</si>
  <si>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</si>
  <si>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</si>
  <si>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</si>
  <si>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</si>
  <si>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</si>
  <si>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</si>
  <si>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</si>
  <si>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</si>
  <si>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</si>
  <si>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</si>
  <si>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</si>
  <si>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</si>
  <si>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</si>
  <si>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</si>
  <si>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</si>
  <si>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</si>
  <si>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</si>
  <si>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</si>
  <si>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</si>
  <si>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</si>
  <si>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</si>
  <si>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</si>
  <si>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</si>
  <si>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</si>
  <si>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</si>
  <si>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</si>
  <si>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</si>
  <si>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</si>
  <si>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</si>
  <si>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</si>
  <si>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</si>
  <si>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</si>
  <si>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</si>
  <si>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</si>
  <si>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</si>
  <si>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</si>
  <si>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</si>
  <si>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</si>
  <si>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</si>
  <si>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</si>
  <si>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</si>
  <si>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</si>
  <si>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</si>
  <si>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</si>
  <si>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</si>
  <si>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</si>
  <si>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</si>
  <si>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</si>
  <si>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</si>
  <si>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</si>
  <si>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</si>
  <si>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</si>
  <si>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</si>
  <si>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</si>
  <si>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</si>
  <si>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</si>
  <si>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</si>
  <si>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</si>
  <si>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</si>
  <si>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</si>
  <si>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</si>
  <si>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</si>
  <si>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</si>
  <si>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</si>
  <si>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</si>
  <si>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</si>
  <si>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</si>
  <si>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</si>
  <si>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</si>
  <si>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</si>
  <si>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</si>
  <si>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</si>
  <si>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</si>
  <si>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</si>
  <si>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</si>
  <si>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</si>
  <si>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</si>
  <si>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</si>
  <si>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</si>
  <si>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</si>
  <si>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</si>
  <si>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</si>
  <si>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</si>
  <si>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</si>
  <si>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</si>
  <si>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</si>
  <si>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</si>
  <si>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</si>
  <si>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</si>
  <si>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</si>
  <si>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</si>
  <si>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</si>
  <si>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</si>
  <si>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</si>
  <si>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</si>
  <si>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</si>
  <si>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</si>
  <si>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</si>
  <si>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</si>
  <si>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</si>
  <si>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</si>
  <si>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</si>
  <si>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</si>
  <si>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</si>
  <si>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</si>
  <si>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</si>
  <si>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</si>
  <si>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</si>
  <si>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</si>
  <si>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</si>
  <si>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</si>
  <si>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</si>
  <si>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</si>
  <si>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</si>
  <si>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</si>
  <si>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</si>
  <si>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</si>
  <si>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</si>
  <si>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</si>
  <si>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</si>
  <si>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</si>
  <si>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</si>
  <si>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</si>
  <si>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</si>
  <si>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</si>
  <si>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</si>
  <si>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</si>
  <si>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</si>
  <si>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</si>
  <si>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</si>
  <si>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</si>
  <si>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</si>
  <si>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</si>
  <si>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</si>
  <si>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</si>
  <si>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</si>
  <si>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</si>
  <si>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</si>
  <si>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</si>
  <si>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</si>
  <si>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</si>
  <si>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</si>
  <si>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</si>
  <si>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</si>
  <si>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</si>
  <si>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</si>
  <si>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</si>
  <si>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</si>
  <si>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</si>
  <si>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</si>
  <si>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</si>
  <si>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</si>
  <si>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</si>
  <si>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</si>
  <si>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</si>
  <si>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</si>
  <si>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</si>
  <si>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</si>
  <si>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</si>
  <si>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</si>
  <si>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</si>
  <si>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</si>
  <si>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</si>
  <si>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</si>
  <si>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</si>
  <si>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</si>
  <si>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</si>
  <si>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</si>
  <si>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</si>
  <si>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</si>
  <si>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</si>
  <si>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</si>
  <si>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</si>
  <si>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</si>
  <si>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</si>
  <si>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</si>
  <si>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</si>
  <si>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</si>
  <si>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</si>
  <si>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</si>
  <si>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</si>
  <si>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</si>
  <si>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</si>
  <si>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</si>
  <si>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</si>
  <si>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</si>
  <si>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</si>
  <si>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</si>
  <si>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</si>
  <si>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</si>
  <si>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</si>
  <si>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</si>
  <si>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</si>
  <si>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</si>
  <si>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</si>
  <si>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</si>
  <si>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</si>
  <si>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</si>
  <si>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</si>
  <si>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</si>
  <si>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</si>
  <si>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</si>
  <si>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</si>
  <si>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</si>
  <si>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</si>
  <si>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</si>
  <si>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</si>
  <si>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</si>
  <si>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</si>
  <si>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</si>
  <si>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</si>
  <si>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</si>
  <si>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</si>
  <si>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</si>
  <si>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</si>
  <si>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</si>
  <si>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</si>
  <si>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</si>
  <si>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</si>
  <si>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</si>
  <si>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</si>
  <si>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</si>
  <si>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</si>
  <si>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</si>
  <si>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</si>
  <si>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</si>
  <si>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</si>
  <si>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</si>
  <si>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</si>
  <si>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</si>
  <si>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</si>
  <si>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</si>
  <si>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</si>
  <si>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</si>
  <si>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</si>
  <si>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</si>
  <si>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</si>
  <si>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</si>
  <si>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</si>
  <si>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</si>
  <si>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</si>
  <si>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</si>
  <si>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</si>
  <si>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</si>
  <si>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</si>
  <si>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</si>
  <si>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</si>
  <si>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</si>
  <si>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</si>
  <si>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</si>
  <si>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</si>
  <si>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</si>
  <si>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</si>
  <si>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</si>
  <si>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</si>
  <si>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</si>
  <si>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</si>
  <si>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</si>
  <si>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</si>
  <si>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</si>
  <si>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</si>
  <si>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</si>
  <si>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</si>
  <si>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</si>
  <si>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</si>
  <si>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</si>
  <si>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</si>
  <si>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</si>
  <si>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</si>
  <si>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</si>
  <si>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</si>
  <si>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</si>
  <si>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</si>
  <si>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</si>
  <si>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</si>
  <si>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</si>
  <si>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</si>
  <si>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</si>
  <si>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</si>
  <si>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</si>
  <si>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</si>
  <si>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</si>
  <si>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</si>
  <si>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</si>
  <si>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</si>
  <si>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</si>
  <si>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</si>
  <si>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</si>
  <si>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</si>
  <si>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</si>
  <si>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</si>
  <si>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</si>
  <si>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</si>
  <si>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</si>
  <si>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</si>
  <si>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</si>
  <si>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</si>
  <si>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</si>
  <si>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</si>
  <si>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</si>
  <si>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</si>
  <si>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</si>
  <si>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</si>
  <si>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</si>
  <si>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</si>
  <si>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</si>
  <si>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</si>
  <si>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</si>
  <si>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</si>
  <si>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</si>
  <si>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</si>
  <si>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</si>
  <si>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</si>
  <si>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</si>
  <si>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</si>
  <si>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</si>
  <si>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</si>
  <si>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</si>
  <si>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</si>
  <si>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</si>
  <si>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</si>
  <si>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</si>
  <si>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</si>
  <si>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</si>
  <si>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</si>
  <si>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</si>
  <si>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</si>
  <si>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</si>
  <si>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</si>
  <si>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</si>
  <si>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</si>
  <si>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</si>
  <si>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</si>
  <si>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</si>
  <si>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</si>
  <si>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</si>
  <si>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</si>
  <si>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</si>
  <si>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</si>
  <si>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</si>
  <si>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</si>
  <si>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</si>
  <si>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</si>
  <si>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</si>
  <si>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</si>
  <si>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</si>
  <si>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</si>
  <si>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</si>
  <si>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</si>
  <si>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</si>
  <si>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</si>
  <si>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</si>
  <si>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</si>
  <si>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</si>
  <si>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</si>
  <si>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</si>
  <si>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</si>
  <si>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</si>
  <si>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</si>
  <si>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</si>
  <si>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</si>
  <si>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</si>
  <si>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</si>
  <si>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</si>
  <si>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</si>
  <si>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</si>
  <si>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</si>
  <si>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</si>
  <si>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</si>
  <si>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</si>
  <si>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</si>
  <si>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</si>
  <si>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</si>
  <si>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</si>
  <si>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</si>
  <si>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</si>
  <si>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</si>
  <si>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</si>
  <si>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</si>
  <si>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</si>
  <si>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</si>
  <si>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</si>
  <si>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</si>
  <si>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</si>
  <si>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</si>
  <si>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</si>
  <si>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</si>
  <si>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</si>
  <si>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</si>
  <si>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</si>
  <si>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</si>
  <si>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</si>
  <si>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</si>
  <si>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</si>
  <si>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</si>
  <si>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</si>
  <si>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</si>
  <si>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</si>
  <si>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</si>
  <si>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</si>
  <si>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</si>
  <si>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</si>
  <si>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</si>
  <si>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</si>
  <si>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</si>
  <si>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</si>
  <si>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</si>
  <si>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</si>
  <si>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</si>
  <si>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</si>
  <si>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</si>
  <si>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</si>
  <si>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</si>
  <si>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</si>
  <si>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</si>
  <si>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</si>
  <si>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</si>
  <si>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</si>
  <si>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</si>
  <si>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</si>
  <si>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</si>
  <si>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</si>
  <si>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</si>
  <si>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</si>
  <si>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</si>
  <si>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</si>
  <si>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</si>
  <si>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</si>
  <si>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</si>
  <si>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</si>
  <si>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</si>
  <si>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</si>
  <si>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</si>
  <si>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</si>
  <si>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</si>
  <si>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</si>
  <si>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</si>
  <si>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</si>
  <si>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</si>
  <si>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</si>
  <si>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</si>
  <si>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</si>
  <si>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</si>
  <si>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</si>
  <si>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</si>
  <si>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</si>
  <si>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</si>
  <si>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</si>
  <si>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</si>
  <si>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</si>
  <si>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</si>
  <si>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</si>
  <si>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</si>
  <si>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</si>
  <si>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</si>
  <si>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</si>
  <si>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</si>
  <si>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</si>
  <si>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</si>
  <si>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</si>
  <si>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</si>
  <si>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</si>
  <si>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</si>
  <si>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</si>
  <si>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</si>
  <si>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</si>
  <si>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</si>
  <si>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</si>
  <si>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</si>
  <si>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</si>
  <si>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</si>
  <si>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</si>
  <si>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</si>
  <si>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</si>
  <si>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</si>
  <si>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</si>
  <si>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</si>
  <si>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</si>
  <si>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</si>
  <si>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</si>
  <si>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</si>
  <si>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</si>
  <si>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</si>
  <si>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</si>
  <si>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</si>
  <si>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</si>
  <si>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</si>
  <si>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</si>
  <si>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</si>
  <si>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</si>
  <si>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</si>
  <si>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</si>
  <si>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</si>
  <si>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</si>
  <si>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</si>
  <si>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</si>
  <si>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</si>
  <si>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</si>
  <si>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</si>
  <si>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</si>
  <si>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</si>
  <si>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</si>
  <si>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</si>
  <si>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</si>
  <si>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</si>
  <si>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</si>
  <si>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</si>
  <si>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</si>
  <si>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</si>
  <si>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</si>
  <si>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</si>
  <si>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</si>
  <si>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</si>
  <si>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</si>
  <si>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</si>
  <si>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</si>
  <si>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</si>
  <si>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</si>
  <si>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</si>
  <si>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</si>
  <si>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</si>
  <si>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</si>
  <si>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</si>
  <si>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</si>
  <si>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</si>
  <si>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</si>
  <si>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</si>
  <si>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</si>
  <si>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</si>
  <si>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</si>
  <si>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</si>
  <si>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</si>
  <si>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</si>
  <si>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</si>
  <si>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</si>
  <si>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</si>
  <si>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</si>
  <si>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</si>
  <si>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</si>
  <si>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</si>
  <si>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</si>
  <si>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</si>
  <si>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</si>
  <si>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</si>
  <si>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</si>
  <si>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</si>
  <si>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</si>
  <si>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</si>
  <si>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</si>
  <si>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</si>
  <si>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</si>
  <si>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</si>
  <si>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</si>
  <si>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</si>
  <si>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</si>
  <si>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</si>
  <si>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</si>
  <si>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</si>
  <si>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</si>
  <si>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</si>
  <si>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</si>
  <si>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</si>
  <si>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</si>
  <si>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</si>
  <si>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</si>
  <si>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</si>
  <si>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</si>
  <si>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</si>
  <si>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</si>
  <si>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</si>
  <si>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</si>
  <si>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</si>
  <si>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</si>
  <si>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</si>
  <si>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</si>
  <si>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</si>
  <si>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</si>
  <si>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</si>
  <si>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</si>
  <si>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</si>
  <si>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</si>
  <si>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</si>
  <si>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</si>
  <si>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</si>
  <si>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</si>
  <si>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</si>
  <si>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</si>
  <si>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</si>
  <si>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</si>
  <si>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</si>
  <si>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</si>
  <si>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</si>
  <si>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</si>
  <si>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</si>
  <si>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</si>
  <si>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</si>
  <si>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</si>
  <si>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</si>
  <si>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</si>
  <si>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</si>
  <si>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</si>
  <si>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</si>
  <si>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</si>
  <si>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</si>
  <si>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</si>
  <si>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</si>
  <si>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</si>
  <si>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</si>
  <si>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</si>
  <si>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</si>
  <si>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</si>
  <si>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</si>
  <si>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</si>
  <si>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</si>
  <si>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</si>
  <si>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</si>
  <si>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</si>
  <si>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</si>
  <si>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</si>
  <si>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</si>
  <si>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</si>
  <si>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</si>
  <si>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</si>
  <si>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</si>
  <si>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</si>
  <si>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</si>
  <si>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</si>
  <si>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</si>
  <si>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</si>
  <si>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</si>
  <si>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</si>
  <si>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</si>
  <si>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</si>
  <si>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</si>
  <si>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</si>
  <si>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</si>
  <si>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</si>
  <si>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</si>
  <si>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</si>
  <si>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</si>
  <si>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</si>
  <si>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</si>
  <si>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</si>
  <si>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</si>
  <si>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</si>
  <si>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</si>
  <si>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</si>
  <si>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</si>
  <si>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</si>
  <si>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</si>
  <si>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</si>
  <si>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</si>
  <si>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</si>
  <si>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</si>
  <si>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</si>
  <si>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</si>
  <si>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</si>
  <si>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</si>
  <si>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</si>
  <si>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</si>
  <si>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</si>
  <si>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</si>
  <si>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</si>
  <si>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</si>
  <si>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</si>
  <si>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</si>
  <si>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</si>
  <si>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</si>
  <si>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</si>
  <si>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</si>
  <si>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</si>
  <si>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</si>
  <si>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</si>
  <si>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</si>
  <si>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</si>
  <si>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</si>
  <si>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</si>
  <si>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</si>
  <si>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</si>
  <si>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</si>
  <si>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</si>
  <si>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</si>
  <si>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</si>
  <si>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</si>
  <si>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</si>
  <si>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</si>
  <si>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</si>
  <si>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</si>
  <si>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</si>
  <si>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</si>
  <si>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</si>
  <si>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</si>
  <si>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</si>
  <si>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</si>
  <si>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</si>
  <si>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</si>
  <si>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</si>
  <si>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</si>
  <si>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</si>
  <si>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</si>
  <si>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</si>
  <si>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</si>
  <si>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</si>
  <si>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</si>
  <si>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</si>
  <si>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</si>
  <si>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</si>
  <si>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</si>
  <si>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</si>
  <si>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</si>
  <si>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</si>
  <si>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</si>
  <si>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</si>
  <si>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</si>
  <si>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</si>
  <si>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</si>
  <si>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</si>
  <si>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</si>
  <si>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</si>
  <si>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</si>
  <si>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</si>
  <si>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</si>
  <si>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</si>
  <si>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</si>
  <si>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</si>
  <si>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</si>
  <si>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</si>
  <si>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</si>
  <si>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</si>
  <si>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</si>
  <si>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</si>
  <si>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</si>
  <si>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</si>
  <si>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</si>
  <si>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</si>
  <si>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</si>
  <si>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</si>
  <si>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</si>
  <si>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</si>
  <si>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</si>
  <si>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</si>
  <si>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</si>
  <si>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</si>
  <si>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</si>
  <si>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</si>
  <si>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</si>
  <si>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</si>
  <si>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</si>
  <si>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</si>
  <si>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</si>
  <si>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</si>
  <si>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</si>
  <si>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</si>
  <si>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</si>
  <si>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</si>
  <si>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</si>
  <si>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</si>
  <si>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</si>
  <si>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</si>
  <si>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</si>
  <si>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</si>
  <si>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</si>
  <si>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</si>
  <si>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</si>
  <si>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</si>
  <si>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</si>
  <si>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</si>
  <si>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</si>
  <si>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</si>
  <si>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</si>
  <si>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</si>
  <si>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</si>
  <si>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</si>
  <si>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</si>
  <si>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</si>
  <si>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</si>
  <si>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</si>
  <si>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</si>
  <si>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</si>
  <si>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</si>
  <si>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</si>
  <si>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</si>
  <si>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</si>
  <si>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</si>
  <si>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</si>
  <si>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</si>
  <si>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</si>
  <si>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</si>
  <si>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</si>
  <si>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</si>
  <si>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</si>
  <si>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</si>
  <si>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</si>
  <si>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</si>
  <si>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</si>
  <si>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</si>
  <si>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</si>
  <si>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</si>
  <si>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</si>
  <si>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</si>
  <si>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</si>
  <si>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</si>
  <si>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</si>
  <si>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</si>
  <si>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</si>
  <si>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</si>
  <si>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</si>
  <si>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</si>
  <si>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</si>
  <si>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</si>
  <si>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</si>
  <si>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</si>
  <si>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</si>
  <si>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</si>
  <si>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</si>
  <si>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</si>
  <si>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</si>
  <si>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</si>
  <si>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</si>
  <si>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</si>
  <si>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</si>
  <si>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</si>
  <si>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</si>
  <si>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</si>
  <si>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</si>
  <si>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</si>
  <si>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</si>
  <si>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</si>
  <si>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</si>
  <si>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</si>
  <si>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</si>
  <si>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</si>
  <si>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</si>
  <si>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</si>
  <si>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</si>
  <si>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</si>
  <si>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</si>
  <si>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</si>
  <si>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</si>
  <si>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</si>
  <si>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</si>
  <si>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</si>
  <si>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</si>
  <si>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</si>
  <si>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</si>
  <si>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</si>
  <si>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</si>
  <si>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</si>
  <si>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</si>
  <si>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</si>
  <si>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</si>
  <si>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</si>
  <si>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</si>
  <si>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</si>
  <si>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</si>
  <si>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</si>
  <si>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</si>
  <si>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</si>
  <si>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</si>
  <si>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</si>
  <si>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</si>
  <si>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</si>
  <si>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</si>
  <si>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</si>
  <si>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</si>
  <si>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</si>
  <si>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</si>
  <si>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</si>
  <si>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</si>
  <si>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</si>
  <si>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</si>
  <si>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</si>
  <si>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</si>
  <si>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</si>
  <si>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</si>
  <si>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</si>
  <si>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</si>
  <si>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</si>
  <si>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</si>
  <si>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</si>
  <si>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</si>
  <si>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</si>
  <si>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</si>
  <si>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</si>
  <si>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</si>
  <si>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</si>
  <si>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</si>
  <si>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</si>
  <si>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</si>
  <si>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</si>
  <si>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</si>
  <si>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</si>
  <si>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</si>
  <si>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</si>
  <si>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</si>
  <si>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</si>
  <si>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</si>
  <si>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</si>
  <si>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</si>
  <si>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</si>
  <si>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</si>
  <si>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</si>
  <si>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</si>
  <si>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</si>
  <si>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</si>
  <si>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</si>
  <si>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</si>
  <si>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</si>
  <si>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</si>
  <si>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</si>
  <si>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</si>
  <si>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</si>
  <si>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</si>
  <si>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</si>
  <si>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</si>
  <si>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</si>
  <si>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</si>
  <si>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</si>
  <si>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</si>
  <si>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</si>
  <si>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</si>
  <si>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</si>
  <si>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</si>
  <si>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</si>
  <si>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</si>
  <si>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</si>
  <si>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</si>
  <si>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</si>
  <si>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</si>
  <si>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</si>
  <si>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</si>
  <si>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</si>
  <si>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</si>
  <si>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</si>
  <si>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</si>
  <si>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</si>
  <si>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</si>
  <si>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</si>
  <si>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</si>
  <si>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</si>
  <si>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</si>
  <si>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</si>
  <si>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</si>
  <si>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</si>
  <si>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</si>
  <si>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</si>
  <si>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</si>
  <si>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</si>
  <si>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</si>
  <si>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</si>
  <si>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</si>
  <si>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</si>
  <si>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</si>
  <si>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</si>
  <si>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</si>
  <si>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</si>
  <si>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</si>
  <si>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</si>
  <si>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</si>
  <si>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</si>
  <si>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</si>
  <si>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</si>
  <si>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</si>
  <si>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</si>
  <si>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</si>
  <si>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</si>
  <si>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</si>
  <si>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</si>
  <si>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</si>
  <si>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</si>
  <si>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</si>
  <si>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</si>
  <si>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</si>
  <si>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</si>
  <si>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</si>
  <si>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</si>
  <si>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</si>
  <si>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</si>
  <si>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</si>
  <si>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</si>
  <si>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</si>
  <si>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</si>
  <si>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</si>
  <si>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</si>
  <si>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</si>
  <si>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</si>
  <si>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</si>
  <si>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</si>
  <si>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</si>
  <si>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</si>
  <si>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</si>
  <si>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</si>
  <si>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</si>
  <si>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</si>
  <si>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</si>
  <si>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</si>
  <si>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</si>
  <si>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</si>
  <si>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</si>
  <si>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</si>
  <si>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</si>
  <si>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</si>
  <si>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</si>
  <si>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</si>
  <si>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</si>
  <si>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</si>
  <si>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</si>
  <si>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</si>
  <si>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</si>
  <si>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</si>
  <si>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</si>
  <si>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</si>
  <si>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</si>
  <si>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</si>
  <si>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</si>
  <si>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</si>
  <si>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</si>
  <si>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</si>
  <si>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</si>
  <si>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</si>
  <si>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</si>
  <si>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</si>
  <si>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</si>
  <si>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</si>
  <si>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</si>
  <si>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</si>
  <si>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</si>
  <si>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</si>
  <si>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</si>
  <si>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</si>
  <si>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</si>
  <si>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</si>
  <si>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</si>
  <si>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</si>
  <si>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</si>
  <si>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</si>
  <si>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</si>
  <si>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</si>
  <si>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</si>
  <si>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</si>
  <si>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</si>
  <si>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</si>
  <si>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</si>
  <si>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</si>
  <si>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</si>
  <si>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</si>
  <si>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</si>
  <si>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</si>
  <si>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</si>
  <si>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</si>
  <si>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</si>
  <si>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</si>
  <si>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</si>
  <si>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</si>
  <si>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</si>
  <si>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</si>
  <si>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</si>
  <si>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</si>
  <si>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</si>
  <si>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</si>
  <si>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</si>
  <si>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</si>
  <si>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</si>
  <si>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</si>
  <si>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</si>
  <si>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</si>
  <si>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</si>
  <si>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</si>
  <si>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</si>
  <si>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</si>
  <si>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</si>
  <si>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</si>
  <si>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</si>
  <si>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</si>
  <si>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</si>
  <si>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</si>
  <si>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</si>
  <si>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</si>
  <si>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</si>
  <si>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</si>
  <si>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</si>
  <si>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</si>
  <si>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</si>
  <si>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</si>
  <si>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</si>
  <si>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</si>
  <si>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</si>
  <si>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</si>
  <si>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</si>
  <si>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</si>
  <si>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</si>
  <si>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</si>
  <si>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</si>
  <si>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</si>
  <si>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</si>
  <si>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</si>
  <si>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</si>
  <si>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</si>
  <si>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</si>
  <si>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</si>
  <si>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</si>
  <si>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</si>
  <si>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</si>
  <si>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</si>
  <si>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</si>
  <si>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</si>
  <si>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</si>
  <si>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</si>
  <si>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</si>
  <si>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</si>
  <si>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</si>
  <si>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</si>
  <si>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</si>
  <si>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</si>
  <si>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</si>
  <si>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</si>
  <si>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</si>
  <si>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</si>
  <si>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</si>
  <si>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</si>
  <si>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</si>
  <si>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</si>
  <si>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</si>
  <si>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</si>
  <si>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</si>
  <si>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</si>
  <si>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</si>
  <si>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</si>
  <si>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</si>
  <si>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</si>
  <si>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</si>
  <si>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</si>
  <si>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</si>
  <si>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</si>
  <si>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</si>
  <si>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</si>
  <si>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</si>
  <si>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</si>
  <si>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</si>
  <si>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</si>
  <si>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</si>
  <si>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</si>
  <si>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</si>
  <si>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</si>
  <si>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</si>
  <si>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</si>
  <si>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</si>
  <si>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</si>
  <si>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</si>
  <si>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</si>
  <si>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</si>
  <si>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</si>
  <si>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</si>
  <si>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</si>
  <si>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</si>
  <si>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</si>
  <si>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</si>
  <si>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</si>
  <si>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</si>
  <si>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</si>
  <si>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</si>
  <si>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</si>
  <si>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</si>
  <si>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</si>
  <si>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</si>
  <si>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</si>
  <si>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</si>
  <si>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</si>
  <si>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</si>
  <si>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</si>
  <si>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</si>
  <si>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</si>
  <si>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</si>
  <si>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</si>
  <si>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</si>
  <si>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</si>
  <si>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</si>
  <si>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</si>
  <si>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</si>
  <si>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</si>
  <si>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</si>
  <si>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</si>
  <si>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</si>
  <si>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</si>
  <si>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</si>
  <si>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</si>
  <si>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</si>
  <si>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</si>
  <si>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</si>
  <si>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</si>
  <si>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</si>
  <si>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</si>
  <si>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</si>
  <si>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</si>
  <si>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</si>
  <si>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</si>
  <si>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</si>
  <si>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</si>
  <si>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</si>
  <si>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</si>
  <si>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</si>
  <si>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</si>
  <si>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</si>
  <si>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</si>
  <si>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</si>
  <si>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</si>
  <si>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</si>
  <si>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</si>
  <si>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</si>
  <si>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</si>
  <si>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</si>
  <si>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</si>
  <si>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</si>
  <si>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</si>
  <si>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</si>
  <si>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</si>
  <si>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</si>
  <si>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</si>
  <si>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</si>
  <si>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</si>
  <si>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</si>
  <si>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</si>
  <si>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</si>
  <si>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</si>
  <si>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</si>
  <si>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</si>
  <si>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</si>
  <si>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</si>
  <si>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</si>
  <si>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</si>
  <si>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</si>
  <si>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</si>
  <si>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</si>
  <si>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</si>
  <si>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</si>
  <si>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</si>
  <si>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</si>
  <si>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</si>
  <si>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</si>
  <si>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</si>
  <si>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</si>
  <si>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</si>
  <si>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</si>
  <si>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</si>
  <si>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</si>
  <si>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</si>
  <si>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</si>
  <si>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</si>
  <si>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</si>
  <si>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</si>
  <si>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</si>
  <si>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</si>
  <si>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</si>
  <si>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</si>
  <si>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</si>
  <si>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</si>
  <si>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</si>
  <si>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</si>
  <si>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</si>
  <si>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</si>
  <si>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</si>
  <si>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</si>
  <si>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</si>
  <si>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</si>
  <si>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</si>
  <si>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</si>
  <si>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</si>
  <si>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</si>
  <si>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</si>
  <si>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</si>
  <si>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</si>
  <si>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</si>
  <si>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</si>
  <si>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</si>
  <si>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</si>
  <si>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</si>
  <si>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</si>
  <si>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</si>
  <si>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</si>
  <si>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</si>
  <si>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</si>
  <si>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</si>
  <si>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</si>
  <si>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</si>
  <si>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</si>
  <si>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</si>
  <si>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</si>
  <si>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</si>
  <si>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</si>
  <si>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</si>
  <si>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</si>
  <si>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</si>
  <si>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</si>
  <si>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</si>
  <si>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</si>
  <si>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</si>
  <si>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</si>
  <si>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</si>
  <si>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</si>
  <si>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</si>
  <si>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</si>
  <si>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</si>
  <si>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</si>
  <si>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</si>
  <si>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</si>
  <si>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</si>
  <si>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</si>
  <si>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</si>
  <si>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</si>
  <si>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</si>
  <si>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</si>
  <si>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</si>
  <si>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</si>
  <si>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</si>
  <si>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</si>
  <si>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</si>
  <si>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</si>
  <si>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</si>
  <si>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</si>
  <si>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</si>
  <si>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</si>
  <si>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</si>
  <si>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</si>
  <si>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</si>
  <si>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</si>
  <si>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</si>
  <si>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</si>
  <si>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</si>
  <si>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</si>
  <si>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</si>
  <si>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</si>
  <si>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</si>
  <si>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</si>
  <si>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</si>
  <si>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</si>
  <si>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</si>
  <si>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</si>
  <si>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</si>
  <si>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</si>
  <si>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</si>
  <si>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</si>
  <si>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</si>
  <si>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</si>
  <si>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</si>
  <si>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</si>
  <si>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</si>
  <si>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</si>
  <si>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</si>
  <si>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</si>
  <si>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</si>
  <si>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</si>
  <si>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</si>
  <si>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</si>
  <si>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</si>
  <si>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</si>
  <si>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</si>
  <si>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</si>
  <si>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</si>
  <si>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</si>
  <si>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</si>
  <si>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</si>
  <si>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</si>
  <si>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</si>
  <si>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</si>
  <si>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</si>
  <si>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</si>
  <si>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</si>
  <si>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</si>
  <si>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</si>
  <si>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</si>
  <si>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</si>
  <si>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</si>
  <si>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</si>
  <si>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</si>
  <si>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</si>
  <si>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</si>
  <si>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</si>
  <si>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</si>
  <si>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</si>
  <si>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</si>
  <si>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</si>
  <si>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</si>
  <si>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</si>
  <si>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</si>
  <si>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</si>
  <si>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</si>
  <si>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</si>
  <si>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</si>
  <si>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</si>
  <si>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</si>
  <si>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</si>
  <si>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</si>
  <si>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</si>
  <si>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</si>
  <si>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</si>
  <si>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</si>
  <si>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</si>
  <si>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</si>
  <si>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</si>
  <si>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</si>
  <si>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</si>
  <si>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</si>
  <si>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</si>
  <si>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</si>
  <si>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</si>
  <si>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</si>
  <si>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</si>
  <si>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</si>
  <si>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</si>
  <si>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</si>
  <si>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</si>
  <si>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</si>
  <si>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</si>
  <si>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</si>
  <si>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</si>
  <si>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</si>
  <si>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</si>
  <si>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</si>
  <si>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</si>
  <si>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</si>
  <si>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</si>
  <si>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</si>
  <si>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</si>
  <si>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</si>
  <si>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</si>
  <si>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</si>
  <si>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</si>
  <si>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</si>
  <si>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</si>
  <si>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</si>
  <si>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</si>
  <si>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</si>
  <si>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</si>
  <si>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</si>
  <si>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</si>
  <si>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</si>
  <si>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</si>
  <si>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</si>
  <si>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</si>
  <si>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</si>
  <si>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</si>
  <si>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</si>
  <si>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</si>
  <si>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</si>
  <si>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</si>
  <si>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</si>
  <si>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</si>
  <si>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</si>
  <si>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</si>
  <si>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</si>
  <si>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</si>
  <si>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</si>
  <si>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</si>
  <si>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</si>
  <si>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</si>
  <si>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</si>
  <si>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</si>
  <si>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</si>
  <si>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</si>
  <si>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</si>
  <si>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</si>
  <si>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</si>
  <si>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</si>
  <si>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</si>
  <si>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</si>
  <si>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</si>
  <si>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</si>
  <si>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</si>
  <si>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</si>
  <si>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</si>
  <si>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</si>
  <si>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</si>
  <si>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</si>
  <si>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</si>
  <si>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</si>
  <si>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</si>
  <si>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</si>
  <si>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</si>
  <si>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</si>
  <si>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</si>
  <si>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</si>
  <si>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</si>
  <si>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</si>
  <si>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</si>
  <si>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</si>
  <si>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</si>
  <si>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</si>
  <si>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</si>
  <si>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</si>
  <si>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</si>
  <si>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</si>
  <si>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</si>
  <si>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</si>
  <si>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</si>
  <si>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</si>
  <si>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</si>
  <si>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</si>
  <si>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</si>
  <si>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</si>
  <si>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</si>
  <si>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</si>
  <si>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</si>
  <si>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</si>
  <si>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</si>
  <si>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</si>
  <si>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</si>
  <si>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</si>
  <si>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</si>
  <si>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</si>
  <si>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</si>
  <si>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</si>
  <si>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</si>
  <si>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</si>
  <si>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</si>
  <si>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</si>
  <si>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</si>
  <si>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</si>
  <si>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</si>
  <si>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</si>
  <si>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</si>
  <si>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</si>
  <si>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</si>
  <si>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</si>
  <si>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</si>
  <si>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</si>
  <si>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</si>
  <si>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</si>
  <si>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</si>
  <si>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</si>
  <si>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</si>
  <si>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</si>
  <si>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</si>
  <si>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</si>
  <si>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</si>
  <si>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</si>
  <si>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</si>
  <si>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</si>
  <si>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</si>
  <si>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</si>
  <si>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</si>
  <si>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</si>
  <si>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</si>
  <si>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</si>
  <si>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</si>
  <si>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</si>
  <si>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</si>
  <si>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</si>
  <si>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</si>
  <si>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</si>
  <si>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</si>
  <si>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</si>
  <si>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</si>
  <si>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</si>
  <si>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</si>
  <si>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</si>
  <si>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</si>
  <si>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</si>
  <si>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</si>
  <si>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</si>
  <si>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</si>
  <si>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</si>
  <si>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</si>
  <si>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</si>
  <si>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</si>
  <si>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</si>
  <si>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</si>
  <si>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</si>
  <si>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</si>
  <si>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</si>
  <si>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</si>
  <si>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</si>
  <si>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</si>
  <si>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</si>
  <si>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</si>
  <si>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</si>
  <si>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</si>
  <si>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</si>
  <si>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</si>
  <si>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</si>
  <si>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</si>
  <si>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</si>
  <si>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</si>
  <si>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</si>
  <si>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</si>
  <si>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</si>
  <si>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</si>
  <si>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</si>
  <si>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</si>
  <si>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</si>
  <si>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</si>
  <si>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</si>
  <si>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</si>
  <si>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</si>
  <si>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</si>
  <si>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</si>
  <si>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</si>
  <si>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</si>
  <si>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</si>
  <si>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</si>
  <si>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</si>
  <si>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</si>
  <si>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</si>
  <si>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</si>
  <si>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</si>
  <si>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</si>
  <si>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</si>
  <si>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</si>
  <si>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</si>
  <si>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</si>
  <si>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</si>
  <si>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</si>
  <si>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</si>
  <si>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</si>
  <si>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</si>
  <si>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</si>
  <si>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</si>
  <si>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</si>
  <si>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</si>
  <si>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</si>
  <si>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</si>
  <si>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</si>
  <si>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</si>
  <si>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</si>
  <si>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</si>
  <si>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</si>
  <si>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</si>
  <si>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</si>
  <si>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</si>
  <si>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</si>
  <si>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</si>
  <si>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</si>
  <si>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</si>
  <si>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</si>
  <si>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</si>
  <si>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</si>
  <si>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</si>
  <si>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</si>
  <si>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</si>
  <si>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</si>
  <si>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</si>
  <si>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</si>
  <si>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</si>
  <si>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</si>
  <si>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</si>
  <si>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</si>
  <si>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</si>
  <si>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</si>
  <si>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</si>
  <si>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</si>
  <si>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</si>
  <si>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</si>
  <si>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</si>
  <si>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</si>
  <si>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</si>
  <si>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</si>
  <si>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</si>
  <si>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</si>
  <si>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</si>
  <si>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</si>
  <si>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</si>
  <si>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</si>
  <si>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</si>
  <si>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</si>
  <si>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</si>
  <si>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</si>
  <si>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</si>
  <si>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</si>
  <si>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</si>
  <si>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</si>
  <si>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</si>
  <si>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</si>
  <si>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</si>
  <si>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</si>
  <si>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</si>
  <si>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</si>
  <si>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</si>
  <si>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</si>
  <si>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</si>
  <si>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</si>
  <si>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</si>
  <si>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</si>
  <si>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</si>
  <si>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</si>
  <si>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</si>
  <si>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</si>
  <si>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</si>
  <si>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</si>
  <si>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</si>
  <si>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</si>
  <si>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</si>
  <si>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</si>
  <si>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</si>
  <si>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</si>
  <si>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</si>
  <si>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</si>
  <si>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</si>
  <si>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</si>
  <si>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</si>
  <si>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</si>
  <si>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</si>
  <si>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</si>
  <si>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</si>
  <si>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</si>
  <si>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</si>
  <si>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</si>
  <si>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</si>
  <si>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</si>
  <si>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</si>
  <si>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</si>
  <si>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</si>
  <si>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</si>
  <si>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</si>
  <si>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</si>
  <si>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</si>
  <si>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</si>
  <si>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</si>
  <si>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</si>
  <si>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</si>
  <si>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</si>
  <si>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</si>
  <si>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</si>
  <si>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</si>
  <si>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</si>
  <si>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</si>
  <si>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</si>
  <si>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</si>
  <si>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</si>
  <si>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</si>
  <si>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</si>
  <si>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</si>
  <si>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</si>
  <si>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</si>
  <si>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</si>
  <si>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</si>
  <si>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</si>
  <si>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</si>
  <si>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</si>
  <si>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</si>
  <si>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</si>
  <si>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</si>
  <si>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</si>
  <si>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</si>
  <si>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</si>
  <si>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</si>
  <si>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</si>
  <si>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</si>
  <si>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</si>
  <si>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</si>
  <si>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</si>
  <si>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</si>
  <si>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</si>
  <si>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</si>
  <si>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</si>
  <si>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</si>
  <si>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</si>
  <si>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</si>
  <si>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</si>
  <si>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</si>
  <si>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</si>
  <si>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</si>
  <si>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</si>
  <si>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</si>
  <si>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</si>
  <si>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</si>
  <si>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</si>
  <si>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</si>
  <si>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</si>
  <si>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</si>
  <si>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</si>
  <si>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</si>
  <si>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</si>
  <si>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</si>
  <si>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</si>
  <si>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</si>
  <si>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</si>
  <si>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</si>
  <si>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</si>
  <si>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</si>
  <si>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</si>
  <si>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</si>
  <si>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</si>
  <si>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</si>
  <si>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</si>
  <si>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</si>
  <si>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</si>
  <si>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</si>
  <si>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</si>
  <si>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</si>
  <si>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</si>
  <si>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</si>
  <si>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</si>
  <si>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</si>
  <si>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</si>
  <si>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</si>
  <si>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</si>
  <si>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</si>
  <si>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</si>
  <si>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</si>
  <si>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</si>
  <si>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</si>
  <si>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</si>
  <si>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</si>
  <si>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</si>
  <si>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</si>
  <si>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</si>
  <si>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</si>
  <si>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</si>
  <si>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</si>
  <si>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</si>
  <si>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</si>
  <si>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</si>
  <si>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</si>
  <si>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</si>
  <si>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</si>
  <si>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</si>
  <si>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</si>
  <si>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</si>
  <si>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</si>
  <si>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</si>
  <si>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</si>
  <si>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</si>
  <si>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</si>
  <si>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</si>
  <si>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</si>
  <si>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</si>
  <si>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</si>
  <si>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</si>
  <si>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</si>
  <si>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</si>
  <si>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</si>
  <si>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</si>
  <si>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</si>
  <si>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</si>
  <si>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</si>
  <si>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</si>
  <si>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</si>
  <si>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</si>
  <si>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</si>
  <si>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</si>
  <si>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</si>
  <si>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</si>
  <si>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</si>
  <si>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</si>
  <si>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</si>
  <si>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</si>
  <si>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</si>
  <si>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</si>
  <si>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</si>
  <si>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</si>
  <si>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</si>
  <si>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</si>
  <si>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</si>
  <si>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</si>
  <si>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</si>
  <si>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</si>
  <si>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</si>
  <si>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</si>
  <si>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</si>
  <si>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</si>
  <si>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</si>
  <si>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</si>
  <si>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</si>
  <si>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</si>
  <si>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</si>
  <si>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</si>
  <si>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</si>
  <si>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</si>
  <si>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</si>
  <si>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</si>
  <si>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</si>
  <si>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</si>
  <si>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</si>
  <si>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</si>
  <si>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</si>
  <si>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</si>
  <si>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</si>
  <si>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</si>
  <si>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</si>
  <si>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</si>
  <si>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</si>
  <si>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</si>
  <si>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</si>
  <si>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</si>
  <si>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</si>
  <si>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</si>
  <si>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</si>
  <si>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</si>
  <si>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</si>
  <si>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</si>
  <si>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</si>
  <si>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</si>
  <si>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</si>
  <si>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</si>
  <si>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</si>
  <si>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</si>
  <si>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</si>
  <si>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</si>
  <si>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</si>
  <si>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</si>
  <si>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</si>
  <si>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</si>
  <si>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</si>
  <si>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</si>
  <si>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</si>
  <si>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</si>
  <si>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</si>
  <si>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</si>
  <si>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</si>
  <si>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</si>
  <si>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</si>
  <si>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</si>
  <si>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</si>
  <si>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</si>
  <si>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</si>
  <si>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</si>
  <si>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</si>
  <si>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</si>
  <si>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</si>
  <si>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</si>
  <si>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</si>
  <si>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</si>
  <si>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</si>
  <si>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</si>
  <si>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</si>
  <si>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</si>
  <si>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</si>
  <si>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</si>
  <si>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</si>
  <si>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</si>
  <si>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</si>
  <si>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</si>
  <si>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</si>
  <si>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</si>
  <si>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</si>
  <si>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</si>
  <si>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</si>
  <si>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</si>
  <si>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</si>
  <si>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</si>
  <si>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</si>
  <si>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</si>
  <si>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</si>
  <si>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</si>
  <si>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</si>
  <si>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</si>
  <si>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</si>
  <si>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</si>
  <si>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</si>
  <si>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</si>
  <si>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</si>
  <si>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</si>
  <si>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</si>
  <si>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</si>
  <si>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</si>
  <si>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</si>
  <si>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</si>
  <si>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</si>
  <si>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</si>
  <si>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</si>
  <si>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</si>
  <si>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</si>
  <si>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</si>
  <si>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</si>
  <si>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</si>
  <si>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</si>
  <si>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</si>
  <si>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</si>
  <si>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</si>
  <si>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</si>
  <si>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</si>
  <si>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</si>
  <si>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</si>
  <si>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</si>
  <si>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</si>
  <si>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</si>
  <si>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</si>
  <si>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</si>
  <si>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</si>
  <si>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</si>
  <si>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</si>
  <si>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</si>
  <si>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</si>
  <si>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</si>
  <si>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</si>
  <si>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</si>
  <si>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</si>
  <si>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</si>
  <si>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</si>
  <si>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</si>
  <si>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</si>
  <si>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</si>
  <si>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</si>
  <si>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</si>
  <si>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</si>
  <si>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</si>
  <si>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</si>
  <si>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</si>
  <si>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</si>
  <si>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</si>
  <si>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</si>
  <si>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</si>
  <si>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</si>
  <si>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</si>
  <si>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</si>
  <si>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</si>
  <si>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</si>
  <si>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</si>
  <si>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</si>
  <si>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</si>
  <si>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</si>
  <si>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</si>
  <si>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</si>
  <si>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</si>
  <si>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</si>
  <si>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</si>
  <si>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</si>
  <si>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</si>
  <si>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</si>
  <si>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</si>
  <si>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</si>
  <si>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</si>
  <si>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</si>
  <si>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</si>
  <si>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</si>
  <si>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</si>
  <si>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</si>
  <si>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</si>
  <si>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</si>
  <si>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</si>
  <si>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</si>
  <si>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</si>
  <si>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</si>
  <si>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</si>
  <si>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</si>
  <si>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</si>
  <si>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</si>
  <si>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</si>
  <si>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</si>
  <si>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</si>
  <si>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</si>
  <si>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</si>
  <si>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</si>
  <si>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</si>
  <si>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</si>
  <si>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</si>
  <si>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</si>
  <si>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</si>
  <si>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</si>
  <si>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</si>
  <si>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</si>
  <si>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</si>
  <si>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</si>
  <si>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</si>
  <si>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</si>
  <si>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</si>
  <si>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</si>
  <si>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</si>
  <si>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</si>
  <si>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</si>
  <si>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</si>
  <si>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</si>
  <si>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</si>
  <si>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</si>
  <si>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</si>
  <si>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</si>
  <si>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</si>
  <si>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</si>
  <si>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</si>
  <si>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</si>
  <si>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</si>
  <si>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</si>
  <si>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</si>
  <si>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</si>
  <si>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</si>
  <si>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</si>
  <si>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</si>
  <si>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</si>
  <si>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</si>
  <si>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</si>
  <si>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</si>
  <si>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</si>
  <si>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</si>
  <si>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</si>
  <si>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</si>
  <si>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</si>
  <si>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</si>
  <si>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</si>
  <si>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</si>
  <si>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</si>
  <si>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</si>
  <si>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</si>
  <si>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</si>
  <si>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</si>
  <si>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</si>
  <si>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</si>
  <si>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</si>
  <si>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</si>
  <si>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</si>
  <si>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</si>
  <si>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</si>
  <si>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</si>
  <si>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</si>
  <si>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</si>
  <si>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</si>
  <si>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</si>
  <si>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</si>
  <si>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</si>
  <si>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</si>
  <si>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</si>
  <si>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</si>
  <si>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</si>
  <si>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</si>
  <si>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</si>
  <si>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</si>
  <si>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</si>
  <si>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</si>
  <si>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</si>
  <si>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</si>
  <si>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</si>
  <si>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</si>
  <si>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</si>
  <si>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</si>
  <si>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</si>
  <si>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</si>
  <si>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</si>
  <si>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</si>
  <si>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</si>
  <si>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</si>
  <si>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</si>
  <si>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</si>
  <si>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</si>
  <si>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</si>
  <si>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</si>
  <si>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</si>
  <si>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</si>
  <si>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</si>
  <si>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</si>
  <si>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</si>
  <si>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</si>
  <si>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</si>
  <si>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</si>
  <si>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</si>
  <si>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</si>
  <si>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</si>
  <si>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</si>
  <si>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</si>
  <si>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</si>
  <si>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</si>
  <si>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</si>
  <si>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</si>
  <si>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</si>
  <si>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</si>
  <si>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</si>
  <si>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</si>
  <si>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</si>
  <si>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</si>
  <si>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</si>
  <si>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</si>
  <si>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</si>
  <si>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</si>
  <si>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</si>
  <si>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</si>
  <si>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</si>
  <si>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</si>
  <si>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</si>
  <si>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</si>
  <si>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</si>
  <si>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</si>
  <si>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</si>
  <si>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</si>
  <si>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</si>
  <si>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</si>
  <si>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</si>
  <si>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</si>
  <si>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</si>
  <si>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</si>
  <si>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</si>
  <si>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</si>
  <si>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</si>
  <si>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</si>
  <si>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</si>
  <si>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</si>
  <si>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</si>
  <si>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</si>
  <si>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</si>
  <si>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</si>
  <si>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</si>
  <si>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</si>
  <si>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</si>
  <si>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</si>
  <si>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</si>
  <si>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</si>
  <si>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</si>
  <si>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</si>
  <si>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</si>
  <si>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</si>
  <si>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</si>
  <si>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</si>
  <si>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</si>
  <si>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</si>
  <si>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</si>
  <si>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</si>
  <si>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</si>
  <si>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</si>
  <si>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</si>
  <si>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</si>
  <si>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</si>
  <si>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</si>
  <si>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</si>
  <si>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</si>
  <si>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</si>
  <si>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</si>
  <si>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</si>
  <si>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</si>
  <si>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</si>
  <si>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</si>
  <si>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</si>
  <si>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</si>
  <si>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</si>
  <si>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</si>
  <si>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</si>
  <si>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</si>
  <si>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</si>
  <si>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</si>
  <si>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</si>
  <si>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</si>
  <si>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</si>
  <si>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</si>
  <si>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</si>
  <si>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</si>
  <si>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</si>
  <si>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</si>
  <si>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</si>
  <si>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</si>
  <si>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</si>
  <si>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</si>
  <si>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</si>
  <si>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</si>
  <si>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</si>
  <si>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</si>
  <si>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</si>
  <si>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</si>
  <si>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</si>
  <si>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</si>
  <si>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</si>
  <si>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</si>
  <si>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</si>
  <si>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</si>
  <si>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</si>
  <si>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</si>
  <si>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</si>
  <si>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</si>
  <si>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</si>
  <si>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</si>
  <si>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</si>
  <si>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</si>
  <si>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</si>
  <si>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</si>
  <si>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</si>
  <si>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</si>
  <si>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</si>
  <si>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</si>
  <si>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</si>
  <si>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</si>
  <si>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</si>
  <si>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</si>
  <si>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</si>
  <si>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</si>
  <si>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</si>
  <si>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</si>
  <si>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</si>
  <si>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</si>
  <si>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</si>
  <si>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</si>
  <si>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</si>
  <si>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</si>
  <si>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</si>
  <si>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</si>
  <si>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</si>
  <si>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</si>
  <si>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</si>
  <si>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</si>
  <si>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</si>
  <si>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</si>
  <si>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</si>
  <si>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</si>
  <si>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</si>
  <si>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</si>
  <si>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</si>
  <si>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</si>
  <si>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</si>
  <si>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</si>
  <si>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</si>
  <si>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</si>
  <si>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</si>
  <si>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</si>
  <si>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</si>
  <si>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</si>
  <si>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</si>
  <si>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</si>
  <si>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</si>
  <si>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</si>
  <si>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</si>
  <si>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</si>
  <si>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</si>
  <si>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</si>
  <si>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</si>
  <si>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</si>
  <si>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</si>
  <si>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</si>
  <si>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</si>
  <si>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</si>
  <si>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</si>
  <si>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</si>
  <si>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</si>
  <si>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</si>
  <si>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</si>
  <si>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</si>
  <si>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</si>
  <si>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</si>
  <si>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</si>
  <si>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</si>
  <si>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</si>
  <si>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</si>
  <si>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</si>
  <si>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</si>
  <si>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</si>
  <si>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</si>
  <si>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</si>
  <si>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</si>
  <si>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</si>
  <si>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</si>
  <si>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</si>
  <si>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</si>
  <si>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</si>
  <si>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</si>
  <si>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</si>
  <si>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</si>
  <si>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</si>
  <si>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</si>
  <si>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</si>
  <si>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</si>
  <si>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</si>
  <si>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</si>
  <si>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</si>
  <si>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</si>
  <si>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</si>
  <si>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</si>
  <si>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</si>
  <si>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</si>
  <si>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</si>
  <si>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</si>
  <si>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</si>
  <si>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</si>
  <si>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</si>
  <si>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</si>
  <si>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</si>
  <si>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</si>
  <si>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</si>
  <si>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</si>
  <si>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</si>
  <si>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</si>
  <si>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</si>
  <si>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</si>
  <si>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</si>
  <si>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</si>
  <si>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</si>
  <si>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</si>
  <si>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</si>
  <si>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</si>
  <si>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</si>
  <si>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</si>
  <si>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</si>
  <si>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</si>
  <si>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</si>
  <si>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</si>
  <si>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</si>
  <si>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</si>
  <si>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</si>
  <si>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</si>
  <si>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</si>
  <si>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</si>
  <si>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</si>
  <si>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</si>
  <si>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</si>
  <si>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</si>
  <si>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</si>
  <si>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</si>
  <si>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</si>
  <si>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</si>
  <si>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</si>
  <si>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</si>
  <si>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</si>
  <si>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</si>
  <si>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</si>
  <si>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</si>
  <si>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</si>
  <si>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</si>
  <si>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</si>
  <si>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</si>
  <si>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</si>
  <si>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</si>
  <si>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</si>
  <si>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</si>
  <si>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</si>
  <si>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</si>
  <si>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</si>
  <si>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</si>
  <si>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</si>
  <si>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</si>
  <si>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</si>
  <si>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</si>
  <si>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</si>
  <si>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</si>
  <si>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</si>
  <si>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</si>
  <si>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</si>
  <si>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</si>
  <si>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</si>
  <si>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</si>
  <si>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</si>
  <si>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</si>
  <si>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</si>
  <si>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</si>
  <si>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</si>
  <si>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</si>
  <si>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</si>
  <si>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</si>
  <si>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</si>
  <si>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</si>
  <si>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</si>
  <si>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</si>
  <si>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</si>
  <si>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</si>
  <si>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</si>
  <si>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</si>
  <si>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</si>
  <si>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</si>
  <si>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</si>
  <si>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</si>
  <si>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</si>
  <si>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</si>
  <si>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</si>
  <si>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</si>
  <si>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</si>
  <si>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</si>
  <si>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</si>
  <si>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</si>
  <si>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</si>
  <si>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</si>
  <si>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</si>
  <si>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</si>
  <si>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</si>
  <si>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</si>
  <si>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</si>
  <si>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</si>
  <si>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</si>
  <si>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</si>
  <si>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</si>
  <si>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</si>
  <si>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</si>
  <si>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</si>
  <si>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</si>
  <si>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</si>
  <si>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</si>
  <si>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</si>
  <si>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</si>
  <si>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</si>
  <si>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</si>
  <si>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</si>
  <si>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</si>
  <si>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</si>
  <si>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</si>
  <si>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</si>
  <si>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</si>
  <si>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</si>
  <si>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</si>
  <si>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</si>
  <si>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</si>
  <si>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</si>
  <si>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</si>
  <si>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</si>
  <si>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</si>
  <si>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</si>
  <si>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</si>
  <si>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</si>
  <si>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</si>
  <si>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</si>
  <si>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</si>
  <si>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</si>
  <si>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</si>
  <si>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</si>
  <si>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</si>
  <si>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</si>
  <si>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</si>
  <si>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</si>
  <si>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</si>
  <si>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</si>
  <si>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</si>
  <si>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</si>
  <si>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</si>
  <si>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</si>
  <si>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</si>
  <si>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</si>
  <si>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</si>
  <si>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</si>
  <si>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</si>
  <si>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</si>
  <si>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</si>
  <si>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</si>
  <si>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</si>
  <si>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</si>
  <si>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</si>
  <si>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</si>
  <si>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</si>
  <si>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</si>
  <si>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</si>
  <si>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</si>
  <si>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</si>
  <si>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</si>
  <si>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</si>
  <si>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</si>
  <si>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</si>
  <si>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</si>
  <si>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</si>
  <si>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</si>
  <si>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</si>
  <si>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</si>
  <si>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</si>
  <si>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</si>
  <si>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</si>
  <si>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</si>
  <si>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</si>
  <si>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</si>
  <si>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</si>
  <si>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</si>
  <si>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</si>
  <si>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</si>
  <si>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</si>
  <si>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</si>
  <si>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</si>
  <si>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</si>
  <si>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</si>
  <si>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</si>
  <si>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</si>
  <si>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</si>
  <si>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</si>
  <si>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</si>
  <si>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</si>
  <si>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</si>
  <si>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</si>
  <si>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</si>
  <si>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</si>
  <si>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</si>
  <si>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</si>
  <si>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</si>
  <si>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</si>
  <si>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</si>
  <si>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</si>
  <si>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</si>
  <si>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</si>
  <si>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</si>
  <si>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</si>
  <si>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</si>
  <si>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</si>
  <si>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</si>
  <si>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</si>
  <si>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</si>
  <si>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</si>
  <si>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</si>
  <si>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</si>
  <si>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</si>
  <si>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</si>
  <si>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</si>
  <si>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</si>
  <si>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</si>
  <si>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</si>
  <si>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</si>
  <si>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</si>
  <si>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</si>
  <si>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</si>
  <si>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</si>
  <si>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</si>
  <si>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</si>
  <si>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</si>
  <si>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</si>
  <si>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</si>
  <si>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</si>
  <si>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</si>
  <si>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</si>
  <si>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</si>
  <si>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</si>
  <si>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</si>
  <si>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</si>
  <si>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</si>
  <si>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</si>
  <si>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</si>
  <si>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</si>
  <si>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</si>
  <si>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</si>
  <si>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</si>
  <si>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</si>
  <si>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</si>
  <si>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</si>
  <si>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</si>
  <si>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</si>
  <si>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</si>
  <si>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</si>
  <si>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</si>
  <si>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</si>
  <si>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</si>
  <si>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</si>
  <si>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</si>
  <si>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</si>
  <si>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</si>
  <si>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</si>
  <si>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</si>
  <si>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</si>
  <si>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</si>
  <si>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</si>
  <si>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</si>
  <si>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</si>
  <si>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</si>
  <si>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</si>
  <si>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</si>
  <si>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</si>
  <si>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</si>
  <si>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</si>
  <si>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</si>
  <si>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</si>
  <si>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</si>
  <si>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</si>
  <si>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</si>
  <si>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</si>
  <si>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</si>
  <si>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</si>
  <si>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</si>
  <si>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</si>
  <si>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</si>
  <si>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</si>
  <si>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</si>
  <si>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</si>
  <si>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</si>
  <si>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</si>
  <si>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</si>
  <si>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</si>
  <si>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</si>
  <si>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</si>
  <si>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</si>
  <si>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</si>
  <si>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</si>
  <si>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</si>
  <si>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</si>
  <si>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</si>
  <si>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</si>
  <si>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</si>
  <si>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</si>
  <si>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</si>
  <si>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</si>
  <si>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</si>
  <si>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</si>
  <si>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</si>
  <si>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</si>
  <si>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</si>
  <si>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</si>
  <si>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</si>
  <si>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</si>
  <si>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</si>
  <si>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</si>
  <si>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</si>
  <si>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</si>
  <si>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</si>
  <si>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</si>
  <si>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</si>
  <si>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</si>
  <si>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</si>
  <si>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</si>
  <si>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</si>
  <si>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</si>
  <si>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</si>
  <si>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</si>
  <si>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</si>
  <si>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</si>
  <si>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</si>
  <si>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</si>
  <si>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</si>
  <si>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</si>
  <si>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</si>
  <si>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</si>
  <si>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</si>
  <si>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</si>
  <si>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</si>
  <si>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</si>
  <si>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</si>
  <si>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</si>
  <si>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</si>
  <si>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</si>
  <si>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</si>
  <si>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</si>
  <si>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</si>
  <si>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</si>
  <si>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</si>
  <si>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</si>
  <si>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</si>
  <si>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</si>
  <si>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</si>
  <si>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</si>
  <si>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</si>
  <si>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</si>
  <si>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</si>
  <si>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</si>
  <si>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</si>
  <si>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</si>
  <si>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</si>
  <si>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</si>
  <si>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</si>
  <si>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</si>
  <si>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</si>
  <si>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</si>
  <si>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</si>
  <si>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</si>
  <si>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</si>
  <si>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</si>
  <si>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</si>
  <si>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</si>
  <si>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</si>
  <si>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</si>
  <si>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</si>
  <si>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</si>
  <si>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</si>
  <si>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</si>
  <si>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</si>
  <si>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</si>
  <si>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</si>
  <si>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</si>
  <si>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</si>
  <si>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</si>
  <si>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</si>
  <si>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</si>
  <si>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</si>
  <si>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</si>
  <si>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</si>
  <si>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</si>
  <si>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</si>
  <si>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</si>
  <si>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</si>
  <si>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</si>
  <si>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</si>
  <si>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</si>
  <si>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</si>
  <si>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</si>
  <si>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</si>
  <si>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</si>
  <si>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</si>
  <si>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</si>
  <si>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</si>
  <si>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</si>
  <si>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</si>
  <si>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</si>
  <si>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</si>
  <si>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</si>
  <si>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</si>
  <si>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</si>
  <si>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</si>
  <si>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</si>
  <si>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</si>
  <si>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</si>
  <si>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</si>
  <si>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</si>
  <si>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</si>
  <si>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</si>
  <si>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</si>
  <si>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</si>
  <si>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</si>
  <si>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</si>
  <si>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</si>
  <si>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</si>
  <si>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</si>
  <si>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</si>
  <si>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</si>
  <si>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</si>
  <si>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</si>
  <si>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</si>
  <si>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</si>
  <si>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</si>
  <si>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</si>
  <si>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</si>
  <si>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</si>
  <si>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</si>
  <si>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</si>
  <si>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</si>
  <si>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</si>
  <si>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</si>
  <si>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</si>
  <si>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</si>
  <si>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</si>
  <si>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</si>
  <si>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</si>
  <si>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</si>
  <si>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</si>
  <si>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</si>
  <si>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</si>
  <si>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</si>
  <si>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</si>
  <si>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</si>
  <si>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</si>
  <si>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</si>
  <si>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</si>
  <si>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</si>
  <si>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</si>
  <si>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</si>
  <si>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</si>
  <si>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</si>
  <si>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</si>
  <si>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</si>
  <si>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</si>
  <si>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</si>
  <si>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</si>
  <si>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</si>
  <si>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</si>
  <si>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</si>
  <si>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</si>
  <si>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</si>
  <si>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</si>
  <si>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</si>
  <si>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</si>
  <si>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</si>
  <si>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</si>
  <si>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</si>
  <si>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</si>
  <si>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</si>
  <si>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</si>
  <si>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</si>
  <si>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</si>
  <si>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</si>
  <si>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</si>
  <si>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</si>
  <si>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</si>
  <si>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</si>
  <si>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</si>
  <si>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</si>
  <si>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</si>
  <si>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</si>
  <si>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</si>
  <si>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</si>
  <si>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</si>
  <si>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</si>
  <si>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</si>
  <si>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</si>
  <si>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</si>
  <si>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</si>
  <si>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</si>
  <si>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</si>
  <si>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</si>
  <si>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</si>
  <si>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</si>
  <si>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</si>
  <si>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</si>
  <si>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</si>
  <si>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</si>
  <si>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</si>
  <si>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</si>
  <si>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</si>
  <si>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</si>
  <si>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</si>
  <si>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</si>
  <si>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</si>
  <si>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</si>
  <si>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</si>
  <si>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</si>
  <si>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</si>
  <si>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</si>
  <si>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</si>
  <si>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</si>
  <si>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</si>
  <si>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</si>
  <si>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</si>
  <si>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</si>
  <si>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</si>
  <si>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</si>
  <si>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</si>
  <si>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</si>
  <si>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</si>
  <si>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</si>
  <si>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</si>
  <si>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</si>
  <si>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</si>
  <si>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</si>
  <si>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</si>
  <si>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</si>
  <si>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</si>
  <si>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</si>
  <si>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</si>
  <si>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</si>
  <si>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</si>
  <si>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</si>
  <si>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</si>
  <si>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</si>
  <si>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</si>
  <si>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</si>
  <si>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</si>
  <si>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</si>
  <si>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</si>
  <si>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</si>
  <si>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</si>
  <si>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</si>
  <si>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</si>
  <si>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</si>
  <si>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</si>
  <si>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</si>
  <si>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</si>
  <si>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</si>
  <si>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</si>
  <si>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</si>
  <si>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</si>
  <si>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</si>
  <si>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</si>
  <si>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</si>
  <si>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</si>
  <si>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</si>
  <si>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</si>
  <si>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</si>
  <si>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</si>
  <si>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</si>
  <si>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</si>
  <si>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</si>
  <si>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</si>
  <si>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</si>
  <si>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</si>
  <si>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</si>
  <si>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</si>
  <si>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</si>
  <si>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</si>
  <si>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</si>
  <si>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</si>
  <si>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</si>
  <si>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</si>
  <si>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</si>
  <si>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</si>
  <si>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</si>
  <si>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</si>
  <si>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</si>
  <si>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</si>
  <si>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</si>
  <si>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</si>
  <si>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</si>
  <si>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</si>
  <si>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</si>
  <si>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</si>
  <si>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</si>
  <si>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</si>
  <si>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</si>
  <si>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</si>
  <si>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</si>
  <si>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</si>
  <si>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</si>
  <si>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</si>
  <si>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</si>
  <si>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</si>
  <si>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</si>
  <si>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</si>
  <si>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</si>
  <si>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</si>
  <si>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</si>
  <si>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</si>
  <si>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</si>
  <si>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</si>
  <si>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</si>
  <si>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</si>
  <si>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</si>
  <si>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</si>
  <si>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</si>
  <si>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</si>
  <si>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</si>
  <si>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</si>
  <si>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</si>
  <si>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</si>
  <si>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</si>
  <si>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</si>
  <si>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</si>
  <si>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</si>
  <si>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</si>
  <si>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</si>
  <si>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</si>
  <si>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</si>
  <si>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</si>
  <si>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</si>
  <si>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</si>
  <si>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</si>
  <si>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</si>
  <si>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</si>
  <si>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</si>
  <si>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</si>
  <si>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</si>
  <si>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</si>
  <si>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</si>
  <si>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</si>
  <si>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</si>
  <si>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</si>
  <si>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</si>
  <si>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</si>
  <si>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</si>
  <si>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</si>
  <si>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</si>
  <si>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</si>
  <si>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</si>
  <si>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</si>
  <si>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</si>
  <si>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</si>
  <si>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</si>
  <si>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</si>
  <si>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</si>
  <si>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</si>
  <si>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</si>
  <si>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</si>
  <si>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</si>
  <si>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</si>
  <si>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</si>
  <si>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</si>
  <si>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</si>
  <si>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</si>
  <si>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</si>
  <si>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</si>
  <si>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</si>
  <si>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</si>
  <si>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</si>
  <si>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</si>
  <si>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</si>
  <si>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</si>
  <si>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</si>
  <si>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</si>
  <si>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</si>
  <si>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</si>
  <si>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</si>
  <si>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</si>
  <si>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</si>
  <si>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</si>
  <si>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</si>
  <si>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</si>
  <si>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</si>
  <si>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</si>
  <si>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</si>
  <si>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</si>
  <si>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</si>
  <si>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</si>
  <si>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</si>
  <si>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</si>
  <si>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</si>
  <si>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</si>
  <si>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</si>
  <si>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</si>
  <si>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</si>
  <si>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</si>
  <si>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</si>
  <si>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</si>
  <si>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</si>
  <si>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</si>
  <si>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</si>
  <si>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</si>
  <si>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</si>
  <si>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</si>
  <si>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</si>
  <si>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</si>
  <si>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</si>
  <si>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</si>
  <si>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</si>
  <si>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</si>
  <si>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</si>
  <si>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</si>
  <si>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</si>
  <si>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</si>
  <si>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</si>
  <si>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</si>
  <si>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</si>
  <si>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</si>
  <si>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</si>
  <si>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</si>
  <si>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</si>
  <si>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</si>
  <si>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</si>
  <si>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</si>
  <si>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</si>
  <si>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</si>
  <si>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</si>
  <si>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</si>
  <si>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</si>
  <si>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</si>
  <si>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</si>
  <si>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</si>
  <si>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</si>
  <si>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</si>
  <si>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</si>
  <si>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</si>
  <si>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</si>
  <si>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</si>
  <si>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</si>
  <si>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</si>
  <si>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</si>
  <si>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</si>
  <si>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</si>
  <si>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</si>
  <si>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</si>
  <si>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</si>
  <si>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</si>
  <si>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</si>
  <si>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</si>
  <si>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</si>
  <si>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</si>
  <si>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</si>
  <si>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</si>
  <si>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</si>
  <si>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</si>
  <si>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</si>
  <si>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</si>
  <si>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</si>
  <si>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</si>
  <si>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</si>
  <si>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</si>
  <si>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</si>
  <si>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</si>
  <si>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</si>
  <si>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</si>
  <si>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</si>
  <si>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</si>
  <si>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</si>
  <si>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</si>
  <si>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</si>
  <si>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</si>
  <si>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</si>
  <si>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</si>
  <si>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</si>
  <si>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</si>
  <si>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</si>
  <si>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</si>
  <si>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</si>
  <si>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</si>
  <si>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</si>
  <si>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</si>
  <si>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</si>
  <si>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</si>
  <si>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</si>
  <si>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</si>
  <si>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</si>
  <si>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</si>
  <si>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</si>
  <si>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</si>
  <si>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</si>
  <si>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</si>
  <si>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</si>
  <si>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</si>
  <si>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</si>
  <si>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</si>
  <si>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</si>
  <si>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</si>
  <si>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</si>
  <si>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</si>
  <si>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</si>
  <si>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</si>
  <si>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</si>
  <si>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</si>
  <si>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</si>
  <si>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</si>
  <si>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</si>
  <si>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</si>
  <si>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</si>
  <si>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</si>
  <si>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</si>
  <si>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</si>
  <si>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</si>
  <si>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</si>
  <si>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</si>
  <si>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</si>
  <si>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</si>
  <si>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</si>
  <si>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</si>
  <si>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</si>
  <si>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</si>
  <si>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</si>
  <si>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</si>
  <si>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</si>
  <si>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</si>
  <si>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</si>
  <si>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</si>
  <si>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</si>
  <si>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</si>
  <si>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</si>
  <si>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</si>
  <si>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</si>
  <si>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</si>
  <si>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</si>
  <si>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</si>
  <si>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</si>
  <si>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</si>
  <si>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</si>
  <si>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</si>
  <si>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</si>
  <si>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</si>
  <si>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</si>
  <si>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</si>
  <si>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</si>
  <si>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</si>
  <si>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</si>
  <si>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</si>
  <si>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</si>
  <si>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</si>
  <si>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</si>
  <si>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</si>
  <si>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</si>
  <si>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</si>
  <si>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</si>
  <si>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</si>
  <si>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</si>
  <si>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</si>
  <si>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</si>
  <si>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</si>
  <si>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</si>
  <si>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</si>
  <si>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</si>
  <si>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</si>
  <si>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</si>
  <si>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</si>
  <si>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</si>
  <si>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</si>
  <si>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</si>
  <si>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</si>
  <si>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</si>
  <si>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</si>
  <si>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</si>
  <si>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</si>
  <si>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</si>
  <si>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</si>
  <si>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</si>
  <si>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</si>
  <si>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</si>
  <si>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</si>
  <si>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</si>
  <si>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</si>
  <si>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</si>
  <si>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</si>
  <si>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</si>
  <si>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</si>
  <si>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</si>
  <si>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</si>
  <si>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</si>
  <si>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</si>
  <si>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</si>
  <si>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</si>
  <si>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</si>
  <si>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</si>
  <si>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</si>
  <si>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</si>
  <si>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</si>
  <si>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</si>
  <si>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</si>
  <si>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</si>
  <si>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</si>
  <si>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</si>
  <si>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</si>
  <si>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</si>
  <si>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</si>
  <si>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</si>
  <si>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</si>
  <si>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</si>
  <si>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</si>
  <si>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</si>
  <si>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</si>
  <si>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</si>
  <si>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</si>
  <si>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</si>
  <si>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</si>
  <si>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</si>
  <si>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</si>
  <si>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</si>
  <si>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</si>
  <si>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</si>
  <si>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</si>
  <si>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</si>
  <si>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</si>
  <si>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</si>
  <si>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</si>
  <si>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</si>
  <si>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</si>
  <si>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</si>
  <si>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</si>
  <si>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</si>
  <si>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</si>
  <si>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</si>
  <si>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</si>
  <si>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</si>
  <si>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</si>
  <si>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</si>
  <si>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</si>
  <si>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</si>
  <si>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</si>
  <si>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</si>
  <si>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</si>
  <si>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</si>
  <si>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</si>
  <si>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</si>
  <si>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</si>
  <si>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</si>
  <si>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</si>
  <si>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</si>
  <si>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</si>
  <si>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</si>
  <si>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</si>
  <si>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</si>
  <si>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</si>
  <si>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</si>
  <si>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</si>
  <si>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</si>
  <si>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</si>
  <si>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</si>
  <si>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</si>
  <si>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</si>
  <si>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</si>
  <si>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</si>
  <si>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</si>
  <si>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</si>
  <si>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</si>
  <si>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</si>
  <si>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</si>
  <si>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</si>
  <si>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</si>
  <si>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</si>
  <si>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</si>
  <si>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</si>
  <si>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</si>
  <si>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</si>
  <si>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</si>
  <si>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</si>
  <si>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</si>
  <si>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</si>
  <si>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</si>
  <si>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</si>
  <si>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</si>
  <si>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</si>
  <si>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</si>
  <si>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</si>
  <si>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</si>
  <si>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</si>
  <si>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</si>
  <si>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</si>
  <si>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</si>
  <si>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</si>
  <si>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</si>
  <si>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</si>
  <si>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</si>
  <si>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</si>
  <si>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</si>
  <si>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</si>
  <si>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</si>
  <si>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</si>
  <si>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</si>
  <si>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</si>
  <si>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</si>
  <si>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</si>
  <si>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</si>
  <si>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</si>
  <si>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</si>
  <si>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</si>
  <si>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</si>
  <si>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</si>
  <si>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</si>
  <si>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</si>
  <si>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</si>
  <si>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</si>
  <si>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</si>
  <si>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</si>
  <si>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</si>
  <si>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</si>
  <si>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</si>
  <si>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</si>
  <si>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</si>
  <si>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</si>
  <si>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</si>
  <si>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</si>
  <si>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</si>
  <si>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</si>
  <si>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</si>
  <si>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</si>
  <si>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</si>
  <si>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</si>
  <si>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</si>
  <si>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</si>
  <si>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</si>
  <si>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</si>
  <si>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</si>
  <si>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</si>
  <si>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</si>
  <si>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</si>
  <si>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</si>
  <si>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</si>
  <si>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</si>
  <si>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</si>
  <si>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</si>
  <si>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</si>
  <si>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</si>
  <si>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</si>
  <si>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</si>
  <si>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</si>
  <si>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</si>
  <si>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</si>
  <si>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</si>
  <si>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</si>
  <si>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</si>
  <si>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</si>
  <si>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</si>
  <si>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</si>
  <si>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</si>
  <si>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</si>
  <si>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</si>
  <si>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</si>
  <si>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</si>
  <si>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</si>
  <si>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</si>
  <si>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</si>
  <si>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</si>
  <si>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</si>
  <si>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</si>
  <si>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</si>
  <si>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</si>
  <si>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</si>
  <si>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</si>
  <si>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</si>
  <si>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</si>
  <si>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</si>
  <si>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</si>
  <si>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</si>
  <si>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</si>
  <si>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</si>
  <si>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</si>
  <si>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</si>
  <si>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</si>
  <si>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</si>
  <si>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</si>
  <si>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</si>
  <si>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</si>
  <si>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</si>
  <si>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</si>
  <si>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</si>
  <si>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</si>
  <si>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</si>
  <si>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</si>
  <si>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</si>
  <si>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</si>
  <si>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</si>
  <si>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</si>
  <si>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</si>
  <si>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</si>
  <si>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</si>
  <si>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</si>
  <si>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</si>
  <si>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</si>
  <si>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</si>
  <si>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</si>
  <si>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</si>
  <si>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</si>
  <si>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</si>
  <si>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</si>
  <si>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</si>
  <si>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</si>
  <si>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</si>
  <si>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</si>
  <si>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</si>
  <si>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</si>
  <si>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</si>
  <si>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</si>
  <si>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</si>
  <si>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</si>
  <si>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</si>
  <si>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</si>
  <si>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</si>
  <si>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</si>
  <si>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</si>
  <si>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</si>
  <si>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</si>
  <si>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</si>
  <si>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</si>
  <si>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</si>
  <si>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</si>
  <si>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</si>
  <si>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</si>
  <si>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</si>
  <si>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</si>
  <si>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</si>
  <si>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</si>
  <si>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</si>
  <si>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</si>
  <si>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</si>
  <si>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</si>
  <si>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</si>
  <si>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</si>
  <si>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</si>
  <si>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</si>
  <si>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</si>
  <si>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</si>
  <si>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</si>
  <si>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</si>
  <si>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</si>
  <si>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</si>
  <si>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</si>
  <si>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</si>
  <si>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</si>
  <si>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</si>
  <si>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</si>
  <si>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</si>
  <si>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</si>
  <si>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</si>
  <si>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</si>
  <si>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</si>
  <si>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</si>
  <si>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</si>
  <si>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</si>
  <si>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</si>
  <si>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</si>
  <si>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</si>
  <si>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</si>
  <si>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</si>
  <si>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</si>
  <si>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</si>
  <si>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</si>
  <si>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</si>
  <si>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</si>
  <si>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</si>
  <si>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</si>
  <si>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</si>
  <si>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</si>
  <si>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</si>
  <si>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</si>
  <si>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</si>
  <si>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</si>
  <si>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</si>
  <si>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</si>
  <si>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</si>
  <si>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</si>
  <si>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</si>
  <si>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</si>
  <si>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</si>
  <si>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</si>
  <si>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</si>
  <si>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</si>
  <si>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</si>
  <si>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</si>
  <si>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</si>
  <si>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</si>
  <si>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</si>
  <si>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</si>
  <si>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</si>
  <si>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</si>
  <si>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</si>
  <si>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</si>
  <si>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</si>
  <si>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</si>
  <si>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</si>
  <si>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</si>
  <si>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</si>
  <si>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</si>
  <si>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</si>
  <si>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</si>
  <si>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</si>
  <si>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</si>
  <si>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</si>
  <si>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</si>
  <si>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</si>
  <si>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</si>
  <si>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</si>
  <si>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</si>
  <si>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</si>
  <si>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</si>
  <si>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</si>
  <si>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</si>
  <si>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</si>
  <si>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</si>
  <si>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</si>
  <si>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</si>
  <si>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</si>
  <si>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</si>
  <si>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</si>
  <si>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</si>
  <si>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</si>
  <si>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</si>
  <si>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</si>
  <si>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</si>
  <si>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</si>
  <si>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</si>
  <si>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</si>
  <si>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</si>
  <si>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</si>
  <si>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</si>
  <si>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</si>
  <si>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</si>
  <si>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</si>
  <si>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</si>
  <si>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</si>
  <si>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</si>
  <si>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</si>
  <si>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</si>
  <si>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</si>
  <si>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</si>
  <si>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</si>
  <si>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</si>
  <si>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</si>
  <si>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</si>
  <si>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</si>
  <si>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</si>
  <si>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</si>
  <si>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</si>
  <si>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</si>
  <si>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</si>
  <si>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</si>
  <si>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</si>
  <si>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</si>
  <si>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</si>
  <si>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</si>
  <si>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</si>
  <si>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</si>
  <si>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</si>
  <si>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</si>
  <si>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</si>
  <si>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</si>
  <si>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</si>
  <si>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</si>
  <si>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</si>
  <si>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</si>
  <si>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</si>
  <si>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</si>
  <si>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</si>
  <si>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</si>
  <si>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</si>
  <si>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</si>
  <si>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</si>
  <si>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</si>
  <si>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</si>
  <si>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</si>
  <si>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</si>
  <si>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</si>
  <si>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</si>
  <si>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</si>
  <si>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</si>
  <si>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</si>
  <si>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</si>
  <si>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</si>
  <si>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</si>
  <si>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</si>
  <si>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</si>
  <si>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</si>
  <si>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</si>
  <si>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</si>
  <si>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</si>
  <si>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</si>
  <si>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</si>
  <si>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</si>
  <si>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</si>
  <si>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</si>
  <si>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</si>
  <si>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</si>
  <si>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</si>
  <si>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</si>
  <si>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</si>
  <si>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</si>
  <si>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</si>
  <si>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</si>
  <si>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</si>
  <si>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</si>
  <si>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</si>
  <si>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</si>
  <si>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</si>
  <si>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</si>
  <si>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</si>
  <si>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</si>
  <si>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</si>
  <si>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</si>
  <si>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</si>
  <si>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</si>
  <si>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</si>
  <si>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</si>
  <si>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</si>
  <si>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</si>
  <si>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</si>
  <si>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</si>
  <si>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</si>
  <si>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</si>
  <si>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</si>
  <si>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</si>
  <si>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</si>
  <si>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</si>
  <si>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</si>
  <si>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</si>
  <si>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</si>
  <si>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</si>
  <si>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</si>
  <si>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</si>
  <si>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</si>
  <si>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</si>
  <si>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</si>
  <si>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</si>
  <si>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</si>
  <si>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</si>
  <si>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</si>
  <si>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</si>
  <si>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</si>
  <si>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</si>
  <si>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</si>
  <si>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</si>
  <si>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</si>
  <si>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</si>
  <si>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</si>
  <si>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</si>
  <si>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</si>
  <si>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</si>
  <si>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</si>
  <si>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</si>
  <si>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</si>
  <si>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</si>
  <si>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</si>
  <si>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</si>
  <si>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</si>
  <si>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</si>
  <si>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</si>
  <si>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</si>
  <si>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</si>
  <si>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</si>
  <si>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</si>
  <si>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</si>
  <si>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</si>
  <si>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</si>
  <si>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</si>
  <si>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</si>
  <si>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</si>
  <si>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</si>
  <si>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</si>
  <si>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</si>
  <si>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</si>
  <si>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</si>
  <si>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</si>
  <si>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</si>
  <si>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</si>
  <si>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</si>
  <si>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</si>
  <si>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</si>
  <si>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</si>
  <si>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</si>
  <si>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</si>
  <si>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</si>
  <si>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</si>
  <si>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</si>
  <si>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</si>
  <si>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</si>
  <si>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</si>
  <si>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</si>
  <si>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</si>
  <si>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</si>
  <si>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</si>
  <si>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</si>
  <si>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</si>
  <si>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</si>
  <si>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</si>
  <si>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</si>
  <si>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</si>
  <si>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</si>
  <si>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</si>
  <si>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</si>
  <si>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</si>
  <si>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</si>
  <si>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</si>
  <si>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</si>
  <si>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</si>
  <si>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</si>
  <si>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</si>
  <si>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</si>
  <si>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</si>
  <si>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</si>
  <si>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</si>
  <si>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</si>
  <si>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</si>
  <si>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</si>
  <si>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</si>
  <si>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</si>
  <si>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</si>
  <si>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</si>
  <si>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</si>
  <si>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</si>
  <si>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</si>
  <si>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</si>
  <si>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</si>
  <si>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</si>
  <si>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</si>
  <si>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</si>
  <si>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</si>
  <si>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</si>
  <si>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</si>
  <si>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</si>
  <si>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</si>
  <si>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</si>
  <si>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</si>
  <si>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</si>
  <si>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</si>
  <si>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</si>
  <si>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</si>
  <si>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</si>
  <si>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</si>
  <si>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</si>
  <si>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</si>
  <si>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</si>
  <si>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</si>
  <si>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</si>
  <si>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</si>
  <si>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</si>
  <si>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</si>
  <si>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</si>
  <si>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</si>
  <si>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</si>
  <si>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</si>
  <si>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</si>
  <si>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</si>
  <si>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</si>
  <si>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</si>
  <si>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</si>
  <si>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</si>
  <si>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</si>
  <si>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</si>
  <si>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</si>
  <si>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</si>
  <si>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</si>
  <si>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</si>
  <si>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</si>
  <si>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</si>
  <si>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</si>
  <si>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</si>
  <si>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</si>
  <si>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</si>
  <si>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</si>
  <si>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</si>
  <si>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</si>
  <si>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</si>
  <si>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</si>
  <si>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</si>
  <si>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</si>
  <si>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</si>
  <si>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</si>
  <si>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</si>
  <si>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</si>
  <si>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</si>
  <si>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</si>
  <si>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</si>
  <si>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</si>
  <si>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</si>
  <si>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</si>
  <si>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</si>
  <si>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</si>
  <si>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</si>
  <si>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</si>
  <si>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</si>
  <si>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</si>
  <si>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</si>
  <si>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</si>
  <si>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</si>
  <si>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</si>
  <si>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</si>
  <si>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</si>
  <si>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</si>
  <si>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</si>
  <si>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</si>
  <si>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</si>
  <si>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</si>
  <si>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</si>
  <si>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</si>
  <si>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</si>
  <si>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</si>
  <si>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</si>
  <si>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</si>
  <si>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</si>
  <si>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</si>
  <si>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</si>
  <si>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</si>
  <si>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</si>
  <si>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</si>
  <si>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</si>
  <si>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</si>
  <si>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</si>
  <si>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</si>
  <si>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</si>
  <si>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</si>
  <si>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</si>
  <si>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</si>
  <si>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</si>
  <si>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</si>
  <si>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</si>
  <si>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</si>
  <si>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</si>
  <si>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</si>
  <si>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</si>
  <si>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</si>
  <si>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</si>
  <si>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</si>
  <si>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</si>
  <si>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</si>
  <si>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</si>
  <si>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</si>
  <si>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</si>
  <si>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</si>
  <si>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</si>
  <si>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</si>
  <si>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</si>
  <si>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</si>
  <si>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</si>
  <si>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</si>
  <si>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</si>
  <si>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</si>
  <si>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</si>
  <si>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</si>
  <si>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</si>
  <si>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</si>
  <si>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</si>
  <si>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</si>
  <si>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</si>
  <si>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</si>
  <si>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</si>
  <si>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</si>
  <si>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</si>
  <si>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</si>
  <si>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</si>
  <si>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</si>
  <si>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</si>
  <si>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</si>
  <si>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</si>
  <si>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</si>
  <si>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</si>
  <si>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</si>
  <si>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</si>
  <si>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</si>
  <si>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</si>
  <si>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</si>
  <si>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</si>
  <si>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</si>
  <si>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</si>
  <si>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</si>
  <si>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</si>
  <si>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</si>
  <si>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</si>
  <si>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</si>
  <si>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</si>
  <si>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</si>
  <si>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</si>
  <si>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</si>
  <si>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</si>
  <si>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</si>
  <si>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</si>
  <si>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</si>
  <si>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</si>
  <si>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</si>
  <si>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</si>
  <si>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</si>
  <si>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</si>
  <si>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</si>
  <si>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</si>
  <si>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</si>
  <si>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</si>
  <si>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</si>
  <si>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</si>
  <si>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</si>
  <si>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</si>
  <si>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</si>
  <si>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</si>
  <si>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</si>
  <si>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</si>
  <si>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</si>
  <si>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</si>
  <si>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</si>
  <si>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</si>
  <si>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</si>
  <si>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</si>
  <si>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</si>
  <si>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</si>
  <si>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</si>
  <si>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</si>
  <si>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</si>
  <si>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</si>
  <si>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</si>
  <si>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</si>
  <si>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</si>
  <si>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</si>
  <si>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</si>
  <si>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</si>
  <si>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</si>
  <si>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</si>
  <si>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</si>
  <si>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</si>
  <si>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</si>
  <si>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</si>
  <si>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</si>
  <si>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</si>
  <si>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</si>
  <si>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</si>
  <si>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</si>
  <si>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</si>
  <si>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</si>
  <si>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</si>
  <si>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</si>
  <si>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</si>
  <si>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</si>
  <si>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</si>
  <si>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</si>
  <si>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</si>
  <si>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</si>
  <si>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</si>
  <si>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</si>
  <si>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</si>
  <si>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</si>
  <si>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</si>
  <si>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</si>
  <si>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</si>
  <si>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</si>
  <si>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</si>
  <si>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</si>
  <si>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</si>
  <si>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</si>
  <si>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</si>
  <si>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</si>
  <si>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</si>
  <si>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</si>
  <si>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</si>
  <si>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</si>
  <si>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</si>
  <si>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</si>
  <si>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</si>
  <si>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</si>
  <si>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</si>
  <si>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</si>
  <si>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</si>
  <si>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</si>
  <si>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</si>
  <si>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</si>
  <si>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</si>
  <si>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</si>
  <si>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</si>
  <si>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</si>
  <si>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</si>
  <si>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</si>
  <si>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</si>
  <si>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</si>
  <si>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</si>
  <si>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</si>
  <si>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</si>
  <si>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</si>
  <si>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</si>
  <si>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</si>
  <si>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</si>
  <si>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</si>
  <si>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</si>
  <si>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</si>
  <si>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</si>
  <si>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</si>
  <si>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</si>
  <si>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</si>
  <si>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</si>
  <si>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</si>
  <si>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</si>
  <si>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</si>
  <si>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</si>
  <si>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</si>
  <si>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</si>
  <si>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</si>
  <si>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</si>
  <si>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</si>
  <si>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</si>
  <si>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</si>
  <si>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</si>
  <si>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</si>
  <si>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</si>
  <si>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</si>
  <si>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</si>
  <si>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</si>
  <si>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</si>
  <si>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</si>
  <si>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</si>
  <si>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</si>
  <si>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</si>
  <si>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</si>
  <si>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</si>
  <si>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</si>
  <si>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</si>
  <si>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</si>
  <si>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</si>
  <si>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</si>
  <si>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</si>
  <si>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</si>
  <si>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</si>
  <si>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</si>
  <si>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</si>
  <si>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</si>
  <si>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</si>
  <si>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</si>
  <si>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</si>
  <si>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</si>
  <si>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</si>
  <si>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</si>
  <si>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</si>
  <si>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</si>
  <si>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</si>
  <si>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</si>
  <si>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</si>
  <si>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</si>
  <si>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</si>
  <si>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</si>
  <si>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</si>
  <si>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</si>
  <si>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</si>
  <si>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</si>
  <si>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</si>
  <si>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</si>
  <si>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</si>
  <si>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</si>
  <si>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</si>
  <si>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</si>
  <si>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</si>
  <si>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</si>
  <si>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</si>
  <si>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</si>
  <si>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</si>
  <si>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</si>
  <si>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</si>
  <si>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</si>
  <si>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</si>
  <si>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</si>
  <si>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</si>
  <si>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</si>
  <si>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</si>
  <si>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</si>
  <si>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</si>
  <si>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</si>
  <si>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</si>
  <si>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</si>
  <si>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</si>
  <si>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</si>
  <si>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</si>
  <si>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</si>
  <si>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</si>
  <si>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</si>
  <si>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</si>
  <si>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</si>
  <si>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</si>
  <si>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</si>
  <si>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</si>
  <si>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</si>
  <si>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</si>
  <si>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</si>
  <si>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</si>
  <si>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</si>
  <si>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</si>
  <si>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</si>
  <si>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</si>
  <si>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</si>
  <si>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</si>
  <si>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</si>
  <si>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</si>
  <si>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</si>
  <si>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</si>
  <si>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</si>
  <si>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</si>
  <si>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</si>
  <si>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</si>
  <si>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</si>
  <si>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</si>
  <si>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</si>
  <si>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</si>
  <si>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</si>
  <si>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</si>
  <si>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</si>
  <si>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</si>
  <si>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</si>
  <si>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</si>
  <si>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</si>
  <si>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</si>
  <si>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</si>
  <si>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</si>
  <si>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</si>
  <si>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</si>
  <si>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</si>
  <si>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</si>
  <si>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</si>
  <si>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</si>
  <si>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</si>
  <si>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</si>
  <si>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</si>
  <si>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</si>
  <si>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</si>
  <si>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</si>
  <si>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</si>
  <si>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</si>
  <si>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</si>
  <si>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</si>
  <si>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</si>
  <si>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</si>
  <si>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</si>
  <si>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</si>
  <si>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</si>
  <si>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</si>
  <si>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</si>
  <si>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</si>
  <si>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</si>
  <si>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</si>
  <si>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</si>
  <si>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</si>
  <si>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</si>
  <si>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</si>
  <si>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</si>
  <si>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</si>
  <si>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</si>
  <si>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</si>
  <si>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</si>
  <si>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</si>
  <si>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</si>
  <si>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</si>
  <si>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</si>
  <si>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</si>
  <si>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</si>
  <si>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</si>
  <si>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</si>
  <si>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</si>
  <si>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</si>
  <si>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</si>
  <si>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</si>
  <si>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</si>
  <si>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</si>
  <si>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</si>
  <si>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</si>
  <si>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</si>
  <si>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</si>
  <si>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</si>
  <si>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</si>
  <si>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</si>
  <si>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</si>
  <si>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</si>
  <si>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</si>
  <si>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</si>
  <si>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</si>
  <si>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</si>
  <si>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</si>
  <si>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</si>
  <si>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</si>
  <si>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</si>
  <si>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</si>
  <si>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</si>
  <si>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</si>
  <si>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</si>
  <si>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</si>
  <si>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</si>
  <si>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</si>
  <si>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</si>
  <si>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</si>
  <si>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</si>
  <si>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</si>
  <si>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</si>
  <si>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</si>
  <si>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</si>
  <si>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</si>
  <si>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</si>
  <si>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</si>
  <si>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</si>
  <si>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</si>
  <si>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</si>
  <si>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</si>
  <si>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</si>
  <si>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</si>
  <si>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</si>
  <si>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</si>
  <si>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</si>
  <si>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</si>
  <si>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</si>
  <si>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</si>
  <si>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</si>
  <si>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</si>
  <si>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</si>
  <si>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</si>
  <si>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</si>
  <si>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</si>
  <si>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</si>
  <si>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</si>
  <si>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</si>
  <si>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</si>
  <si>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</si>
  <si>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</si>
  <si>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</si>
  <si>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</si>
  <si>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</si>
  <si>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</si>
  <si>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</si>
  <si>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</si>
  <si>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</si>
  <si>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</si>
  <si>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</si>
  <si>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</si>
  <si>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</si>
  <si>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</si>
  <si>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</si>
  <si>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</si>
  <si>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</si>
  <si>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</si>
  <si>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</si>
  <si>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</si>
  <si>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</si>
  <si>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</si>
  <si>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</si>
  <si>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</si>
  <si>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</si>
  <si>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</si>
  <si>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</si>
  <si>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</si>
  <si>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</si>
  <si>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</si>
  <si>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</si>
  <si>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</si>
  <si>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</si>
  <si>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</si>
  <si>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</si>
  <si>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</si>
  <si>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</si>
  <si>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</si>
  <si>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</si>
  <si>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</si>
  <si>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</si>
  <si>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</si>
  <si>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</si>
  <si>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</si>
  <si>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</si>
  <si>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</si>
  <si>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</si>
  <si>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</si>
  <si>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</si>
  <si>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</si>
  <si>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</si>
  <si>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</si>
  <si>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</si>
  <si>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</si>
  <si>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</si>
  <si>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</si>
  <si>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</si>
  <si>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</si>
  <si>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</si>
  <si>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</si>
  <si>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</si>
  <si>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</si>
  <si>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</si>
  <si>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</si>
  <si>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</si>
  <si>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</si>
  <si>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</si>
  <si>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</si>
  <si>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</si>
  <si>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</si>
  <si>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</si>
  <si>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</si>
  <si>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</si>
  <si>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</si>
  <si>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</si>
  <si>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</si>
  <si>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</si>
  <si>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</si>
  <si>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</si>
  <si>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</si>
  <si>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</si>
  <si>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</si>
  <si>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</si>
  <si>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</si>
  <si>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</si>
  <si>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</si>
  <si>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</si>
  <si>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</si>
  <si>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</si>
  <si>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</si>
  <si>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</si>
  <si>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</si>
  <si>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</si>
  <si>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</si>
  <si>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</si>
  <si>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</si>
  <si>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</si>
  <si>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</si>
  <si>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</si>
  <si>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</si>
  <si>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</si>
  <si>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</si>
  <si>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</si>
  <si>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</si>
  <si>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</si>
  <si>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</si>
  <si>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</si>
  <si>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</si>
  <si>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</si>
  <si>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</si>
  <si>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</si>
  <si>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</si>
  <si>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</si>
  <si>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</si>
  <si>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</si>
  <si>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</si>
  <si>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</si>
  <si>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</si>
  <si>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</si>
  <si>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</si>
  <si>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</si>
  <si>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</si>
  <si>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</si>
  <si>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</si>
  <si>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</si>
  <si>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</si>
  <si>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</si>
  <si>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</si>
  <si>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</si>
  <si>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</si>
  <si>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</si>
  <si>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</si>
  <si>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</si>
  <si>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</si>
  <si>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</si>
  <si>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</si>
  <si>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</si>
  <si>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</si>
  <si>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</si>
  <si>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</si>
  <si>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</si>
  <si>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</si>
  <si>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</si>
  <si>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</si>
  <si>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</si>
  <si>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</si>
  <si>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</si>
  <si>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</si>
  <si>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</si>
  <si>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</si>
  <si>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</si>
  <si>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</si>
  <si>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</si>
  <si>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</si>
  <si>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</si>
  <si>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</si>
  <si>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</si>
  <si>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</si>
  <si>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</si>
  <si>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</si>
  <si>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</si>
  <si>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</si>
  <si>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</si>
  <si>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</si>
  <si>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</si>
  <si>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</si>
  <si>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</si>
  <si>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</si>
  <si>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</si>
  <si>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</si>
  <si>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</si>
  <si>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</si>
  <si>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</si>
  <si>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</si>
  <si>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</si>
  <si>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</si>
  <si>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</si>
  <si>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</si>
  <si>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</si>
  <si>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</si>
  <si>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</si>
  <si>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</si>
  <si>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</si>
  <si>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</si>
  <si>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</si>
  <si>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</si>
  <si>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</si>
  <si>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</si>
  <si>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</si>
  <si>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</si>
  <si>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</si>
  <si>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</si>
  <si>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</si>
  <si>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</si>
  <si>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</si>
  <si>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</si>
  <si>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</si>
  <si>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</si>
  <si>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</si>
  <si>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</si>
  <si>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</si>
  <si>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</si>
  <si>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</si>
  <si>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</si>
  <si>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</si>
  <si>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</si>
  <si>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</si>
  <si>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</si>
  <si>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</si>
  <si>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</si>
  <si>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</si>
  <si>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</si>
  <si>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</si>
  <si>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</si>
  <si>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</si>
  <si>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</si>
  <si>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</si>
  <si>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</si>
  <si>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</si>
  <si>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</si>
  <si>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</si>
  <si>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</si>
  <si>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</si>
  <si>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</si>
  <si>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</si>
  <si>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</si>
  <si>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</si>
  <si>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</si>
  <si>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</si>
  <si>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</si>
  <si>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</si>
  <si>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</si>
  <si>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</si>
  <si>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</si>
  <si>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</si>
  <si>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</si>
  <si>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</si>
  <si>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</si>
  <si>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</si>
  <si>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</si>
  <si>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</si>
  <si>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</si>
  <si>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</si>
  <si>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</si>
  <si>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</si>
  <si>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</si>
  <si>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</si>
  <si>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</si>
  <si>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</si>
  <si>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</si>
  <si>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</si>
  <si>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</si>
  <si>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</si>
  <si>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</si>
  <si>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</si>
  <si>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</si>
  <si>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</si>
  <si>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</si>
  <si>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</si>
  <si>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</si>
  <si>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</si>
  <si>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</si>
  <si>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</si>
  <si>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</si>
  <si>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</si>
  <si>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</si>
  <si>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</si>
  <si>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</si>
  <si>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</si>
  <si>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</si>
  <si>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</si>
  <si>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</si>
  <si>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</si>
  <si>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</si>
  <si>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</si>
  <si>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</si>
  <si>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</si>
  <si>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</si>
  <si>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</si>
  <si>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</si>
  <si>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</si>
  <si>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</si>
  <si>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</si>
  <si>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</si>
  <si>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</si>
  <si>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</si>
  <si>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</si>
  <si>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</si>
  <si>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</si>
  <si>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</si>
  <si>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</si>
  <si>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</si>
  <si>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</si>
  <si>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</si>
  <si>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</si>
  <si>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</si>
  <si>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</si>
  <si>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</si>
  <si>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</si>
  <si>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</si>
  <si>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</si>
  <si>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</si>
  <si>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</si>
  <si>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</si>
  <si>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</si>
  <si>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</si>
  <si>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</si>
  <si>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</si>
  <si>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</si>
  <si>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</si>
  <si>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</si>
  <si>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</si>
  <si>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</si>
  <si>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</si>
  <si>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</si>
  <si>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</si>
  <si>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</si>
  <si>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</si>
  <si>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</si>
  <si>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</si>
  <si>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</si>
  <si>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</si>
  <si>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</si>
  <si>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</si>
  <si>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</si>
  <si>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</si>
  <si>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</si>
  <si>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</si>
  <si>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</si>
  <si>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</si>
  <si>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</si>
  <si>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</si>
  <si>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</si>
  <si>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</si>
  <si>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</si>
  <si>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</si>
  <si>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</si>
  <si>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</si>
  <si>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</si>
  <si>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</si>
  <si>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</si>
  <si>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</si>
  <si>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</si>
  <si>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</si>
  <si>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</si>
  <si>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</si>
  <si>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</si>
  <si>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</si>
  <si>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</si>
  <si>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</si>
  <si>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</si>
  <si>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</si>
  <si>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</si>
  <si>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</si>
  <si>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</si>
  <si>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</si>
  <si>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</si>
  <si>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</si>
  <si>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</si>
  <si>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</si>
  <si>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</si>
  <si>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</si>
  <si>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</si>
  <si>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</si>
  <si>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</si>
  <si>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</si>
  <si>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</si>
  <si>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</si>
  <si>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</si>
  <si>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</si>
  <si>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</si>
  <si>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</si>
  <si>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</si>
  <si>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</si>
  <si>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</si>
  <si>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</si>
  <si>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</si>
  <si>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</si>
  <si>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</si>
  <si>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</si>
  <si>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</si>
  <si>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</si>
  <si>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</si>
  <si>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</si>
  <si>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</si>
  <si>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</si>
  <si>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</si>
  <si>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</si>
  <si>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</si>
  <si>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</si>
  <si>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</si>
  <si>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</si>
  <si>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</si>
  <si>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</si>
  <si>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</si>
  <si>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</si>
  <si>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</si>
  <si>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</si>
  <si>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</si>
  <si>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</si>
  <si>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</si>
  <si>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</si>
  <si>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</si>
  <si>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</si>
  <si>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</si>
  <si>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</si>
  <si>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</si>
  <si>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</si>
  <si>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</si>
  <si>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</si>
  <si>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</si>
  <si>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</si>
  <si>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</si>
  <si>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</si>
  <si>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</si>
  <si>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</si>
  <si>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</si>
  <si>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</si>
  <si>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</si>
  <si>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</si>
  <si>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</si>
  <si>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</si>
  <si>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</si>
  <si>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</si>
  <si>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</si>
  <si>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</si>
  <si>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</si>
  <si>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</si>
  <si>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</si>
  <si>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</si>
  <si>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</si>
  <si>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</si>
  <si>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</si>
  <si>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</si>
  <si>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</si>
  <si>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</si>
  <si>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</si>
  <si>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</si>
  <si>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</si>
  <si>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</si>
  <si>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</si>
  <si>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</si>
  <si>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</si>
  <si>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</si>
  <si>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</si>
  <si>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</si>
  <si>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</si>
  <si>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</si>
  <si>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</si>
  <si>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</si>
  <si>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</si>
  <si>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</si>
  <si>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</si>
  <si>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</si>
  <si>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</si>
  <si>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</si>
  <si>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</si>
  <si>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</si>
  <si>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</si>
  <si>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</si>
  <si>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</si>
  <si>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</si>
  <si>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</si>
  <si>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</si>
  <si>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</si>
  <si>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</si>
  <si>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</si>
  <si>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</si>
  <si>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</si>
  <si>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</si>
  <si>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</si>
  <si>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</si>
  <si>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</si>
  <si>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</si>
  <si>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</si>
  <si>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</si>
  <si>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</si>
  <si>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</si>
  <si>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</si>
  <si>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</si>
  <si>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</si>
  <si>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</si>
  <si>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</si>
  <si>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</si>
  <si>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</si>
  <si>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</si>
  <si>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</si>
  <si>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</si>
  <si>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</si>
  <si>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</si>
  <si>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</si>
  <si>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</si>
  <si>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</si>
  <si>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</si>
  <si>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</si>
  <si>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</si>
  <si>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</si>
  <si>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</si>
  <si>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</si>
  <si>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</si>
  <si>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</si>
  <si>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</si>
  <si>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</si>
  <si>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</si>
  <si>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</si>
  <si>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</si>
  <si>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</si>
  <si>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</si>
  <si>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</si>
  <si>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</si>
  <si>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</si>
  <si>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</si>
  <si>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</si>
  <si>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</si>
  <si>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</si>
  <si>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</si>
  <si>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</si>
  <si>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</si>
  <si>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</si>
  <si>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</si>
  <si>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</si>
  <si>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</si>
  <si>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</si>
  <si>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</si>
  <si>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</si>
  <si>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</si>
  <si>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</si>
  <si>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</si>
  <si>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</si>
  <si>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</si>
  <si>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</si>
  <si>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</si>
  <si>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</si>
  <si>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</si>
  <si>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</si>
  <si>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</si>
  <si>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</si>
  <si>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</si>
  <si>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</si>
  <si>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</si>
  <si>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</si>
  <si>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</si>
  <si>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</si>
  <si>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</si>
  <si>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</si>
  <si>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</si>
  <si>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</si>
  <si>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</si>
  <si>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</si>
  <si>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</si>
  <si>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</si>
  <si>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</si>
  <si>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</si>
  <si>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</si>
  <si>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</si>
  <si>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</si>
  <si>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</si>
  <si>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</si>
  <si>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</si>
  <si>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</si>
  <si>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</si>
  <si>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</si>
  <si>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</si>
  <si>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</si>
  <si>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</si>
  <si>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</si>
  <si>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</si>
  <si>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</si>
  <si>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</si>
  <si>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</si>
  <si>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</si>
  <si>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</si>
  <si>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</si>
  <si>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</si>
  <si>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</si>
  <si>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</si>
  <si>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</si>
  <si>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</si>
  <si>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</si>
  <si>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</si>
  <si>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</si>
  <si>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</si>
  <si>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</si>
  <si>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</si>
  <si>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</si>
  <si>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</si>
  <si>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</si>
  <si>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</si>
  <si>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</si>
  <si>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</si>
  <si>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</si>
  <si>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</si>
  <si>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</si>
  <si>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</si>
  <si>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</si>
  <si>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</si>
  <si>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</si>
  <si>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</si>
  <si>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</si>
  <si>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</si>
  <si>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</si>
  <si>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</si>
  <si>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</si>
  <si>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</si>
  <si>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</si>
  <si>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</si>
  <si>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</si>
  <si>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</si>
  <si>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</si>
  <si>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</si>
  <si>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</si>
  <si>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</si>
  <si>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</si>
  <si>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</si>
  <si>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</si>
  <si>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</si>
  <si>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</si>
  <si>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</si>
  <si>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</si>
  <si>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</si>
  <si>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</si>
  <si>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</si>
  <si>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</si>
  <si>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</si>
  <si>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</si>
  <si>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</si>
  <si>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</si>
  <si>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</si>
  <si>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</si>
  <si>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</si>
  <si>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</si>
  <si>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</si>
  <si>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</si>
  <si>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</si>
  <si>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</si>
  <si>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</si>
  <si>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</si>
  <si>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</si>
  <si>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</si>
  <si>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</si>
  <si>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</si>
  <si>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</si>
  <si>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</si>
  <si>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</si>
  <si>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</si>
  <si>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</si>
  <si>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</si>
  <si>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</si>
  <si>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</si>
  <si>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</si>
  <si>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</si>
  <si>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</si>
  <si>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</si>
  <si>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</si>
  <si>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</si>
  <si>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</si>
  <si>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</si>
  <si>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</si>
  <si>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</si>
  <si>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</si>
  <si>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</si>
  <si>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</si>
  <si>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</si>
  <si>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</si>
  <si>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</si>
  <si>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</si>
  <si>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</si>
  <si>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</si>
  <si>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</si>
  <si>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</si>
  <si>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</si>
  <si>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</si>
  <si>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</si>
  <si>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</si>
  <si>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</si>
  <si>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</si>
  <si>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</si>
  <si>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</si>
  <si>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</si>
  <si>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</si>
  <si>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</si>
  <si>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</si>
  <si>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</si>
  <si>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</si>
  <si>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</si>
  <si>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</si>
  <si>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</si>
  <si>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</si>
  <si>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</si>
  <si>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</si>
  <si>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</si>
  <si>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</si>
  <si>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</si>
  <si>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</si>
  <si>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</si>
  <si>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</si>
  <si>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</si>
  <si>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</si>
  <si>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</si>
  <si>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</si>
  <si>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</si>
  <si>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</si>
  <si>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</si>
  <si>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</si>
  <si>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</si>
  <si>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</si>
  <si>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</si>
  <si>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</si>
  <si>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</si>
  <si>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</si>
  <si>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</si>
  <si>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</si>
  <si>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</si>
  <si>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</si>
  <si>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</si>
  <si>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</si>
  <si>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</si>
  <si>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</si>
  <si>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</si>
  <si>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</si>
  <si>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</si>
  <si>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</si>
  <si>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</si>
  <si>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</si>
  <si>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</si>
  <si>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</si>
  <si>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</si>
  <si>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</si>
  <si>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</si>
  <si>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</si>
  <si>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</si>
  <si>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</si>
  <si>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</si>
  <si>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</si>
  <si>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</si>
  <si>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</si>
  <si>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</si>
  <si>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</si>
  <si>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</si>
  <si>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</si>
  <si>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</si>
  <si>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</si>
  <si>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</si>
  <si>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</si>
  <si>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</si>
  <si>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</si>
  <si>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</si>
  <si>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</si>
  <si>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</si>
  <si>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</si>
  <si>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</si>
  <si>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</si>
  <si>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</si>
  <si>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</si>
  <si>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</si>
  <si>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</si>
  <si>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</si>
  <si>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</si>
  <si>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</si>
  <si>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</si>
  <si>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</si>
  <si>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</si>
  <si>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</si>
  <si>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</si>
  <si>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</si>
  <si>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</si>
  <si>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</si>
  <si>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</si>
  <si>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</si>
  <si>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</si>
  <si>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</si>
  <si>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</si>
  <si>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</si>
  <si>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</si>
  <si>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</si>
  <si>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</si>
  <si>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</si>
  <si>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</si>
  <si>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</si>
  <si>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</si>
  <si>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</si>
  <si>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</si>
  <si>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</si>
  <si>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</si>
  <si>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</si>
  <si>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</si>
  <si>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</si>
  <si>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</si>
  <si>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</si>
  <si>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</si>
  <si>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</si>
  <si>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</si>
  <si>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</si>
  <si>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</si>
  <si>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</si>
  <si>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</si>
  <si>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</si>
  <si>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</si>
  <si>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</si>
  <si>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</si>
  <si>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</si>
  <si>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</si>
  <si>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</si>
  <si>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</si>
  <si>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</si>
  <si>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</si>
  <si>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</si>
  <si>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</si>
  <si>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</si>
  <si>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</si>
  <si>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</si>
  <si>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</si>
  <si>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</si>
  <si>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</si>
  <si>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</si>
  <si>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</si>
  <si>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</si>
  <si>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</si>
  <si>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</si>
  <si>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</si>
  <si>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</si>
  <si>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</si>
  <si>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</si>
  <si>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</si>
  <si>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</si>
  <si>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</si>
  <si>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</si>
  <si>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</si>
  <si>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</si>
  <si>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</si>
  <si>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</si>
  <si>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</si>
  <si>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</si>
  <si>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</si>
  <si>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</si>
  <si>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</si>
  <si>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</si>
  <si>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</si>
  <si>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</si>
  <si>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</si>
  <si>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</si>
  <si>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</si>
  <si>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</si>
  <si>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</si>
  <si>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</si>
  <si>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</si>
  <si>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</si>
  <si>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</si>
  <si>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</si>
  <si>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</si>
  <si>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</si>
  <si>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</si>
  <si>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</si>
  <si>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</si>
  <si>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</si>
  <si>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</si>
  <si>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</si>
  <si>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</si>
  <si>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</si>
  <si>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</si>
  <si>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</si>
  <si>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</si>
  <si>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</si>
  <si>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</si>
  <si>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</si>
  <si>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</si>
  <si>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</si>
  <si>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</si>
  <si>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</si>
  <si>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</si>
  <si>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</si>
  <si>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</si>
  <si>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</si>
  <si>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</si>
  <si>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</si>
  <si>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</si>
  <si>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</si>
  <si>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</si>
  <si>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</si>
  <si>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</si>
  <si>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</si>
  <si>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</si>
  <si>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</si>
  <si>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</si>
  <si>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</si>
  <si>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</si>
  <si>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</si>
  <si>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</si>
  <si>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</si>
  <si>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</si>
  <si>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</si>
  <si>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</si>
  <si>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</si>
  <si>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</si>
  <si>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</si>
  <si>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</si>
  <si>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</si>
  <si>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</si>
  <si>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</si>
  <si>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</si>
  <si>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</si>
  <si>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</si>
  <si>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</si>
  <si>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</si>
  <si>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</si>
  <si>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</si>
  <si>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</si>
  <si>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</si>
  <si>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</si>
  <si>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</si>
  <si>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</si>
  <si>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</si>
  <si>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</si>
  <si>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</si>
  <si>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</si>
  <si>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</si>
  <si>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</si>
  <si>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</si>
  <si>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</si>
  <si>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</si>
  <si>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</si>
  <si>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</si>
  <si>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</si>
  <si>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</si>
  <si>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</si>
  <si>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</si>
  <si>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</si>
  <si>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</si>
  <si>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</si>
  <si>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</si>
  <si>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</si>
  <si>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</si>
  <si>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</si>
  <si>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</si>
  <si>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</si>
  <si>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</si>
  <si>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</si>
  <si>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</si>
  <si>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</si>
  <si>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</si>
  <si>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</si>
  <si>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</si>
  <si>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</si>
  <si>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</si>
  <si>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</si>
  <si>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</si>
  <si>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</si>
  <si>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</si>
  <si>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</si>
  <si>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</si>
  <si>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</si>
  <si>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</si>
  <si>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</si>
  <si>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</si>
  <si>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</si>
  <si>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</si>
  <si>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</si>
  <si>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</si>
  <si>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</si>
  <si>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</si>
  <si>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</si>
  <si>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</si>
  <si>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</si>
  <si>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</si>
  <si>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</si>
  <si>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</si>
  <si>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</si>
  <si>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</si>
  <si>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</si>
  <si>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</si>
  <si>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</si>
  <si>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</si>
  <si>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</si>
  <si>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</si>
  <si>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</si>
  <si>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</si>
  <si>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</si>
  <si>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</si>
  <si>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</si>
  <si>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</si>
  <si>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</si>
  <si>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</si>
  <si>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</si>
  <si>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</si>
  <si>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</si>
  <si>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</si>
  <si>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</si>
  <si>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</si>
  <si>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</si>
  <si>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</si>
  <si>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</si>
  <si>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</si>
  <si>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</si>
  <si>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</si>
  <si>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</si>
  <si>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</si>
  <si>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</si>
  <si>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</si>
  <si>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</si>
  <si>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</si>
  <si>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</si>
  <si>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</si>
  <si>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</si>
  <si>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</si>
  <si>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</si>
  <si>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</si>
  <si>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</si>
  <si>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</si>
  <si>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</si>
  <si>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</si>
  <si>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</si>
  <si>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</si>
  <si>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</si>
  <si>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</si>
  <si>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</si>
  <si>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</si>
  <si>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</si>
  <si>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</si>
  <si>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</si>
  <si>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</si>
  <si>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</si>
  <si>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</si>
  <si>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</si>
  <si>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</si>
  <si>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</si>
  <si>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</si>
  <si>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</si>
  <si>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</si>
  <si>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</si>
  <si>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</si>
  <si>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</si>
  <si>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</si>
  <si>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</si>
  <si>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</si>
  <si>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</si>
  <si>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</si>
  <si>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</si>
  <si>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</si>
  <si>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</si>
  <si>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</si>
  <si>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</si>
  <si>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</si>
  <si>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</si>
  <si>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</si>
  <si>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</si>
  <si>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</si>
  <si>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</si>
  <si>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</si>
  <si>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</si>
  <si>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</si>
  <si>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</si>
  <si>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</si>
  <si>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</si>
  <si>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</si>
  <si>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</si>
  <si>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</si>
  <si>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</si>
  <si>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</si>
  <si>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</si>
  <si>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</si>
  <si>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</si>
  <si>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</si>
  <si>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</si>
  <si>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</si>
  <si>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</si>
  <si>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</si>
  <si>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</si>
  <si>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</si>
  <si>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</si>
  <si>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</si>
  <si>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</si>
  <si>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</si>
  <si>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</si>
  <si>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</si>
  <si>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</si>
  <si>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</si>
  <si>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</si>
  <si>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</si>
  <si>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</si>
  <si>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</si>
  <si>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</si>
  <si>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</si>
  <si>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</si>
  <si>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</si>
  <si>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</si>
  <si>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</si>
  <si>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</si>
  <si>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</si>
  <si>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</si>
  <si>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</si>
  <si>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</si>
  <si>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</si>
  <si>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</si>
  <si>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</si>
  <si>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</si>
  <si>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</si>
  <si>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</si>
  <si>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</si>
  <si>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</si>
  <si>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</si>
  <si>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</si>
  <si>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</si>
  <si>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</si>
  <si>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</si>
  <si>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</si>
  <si>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</si>
  <si>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</si>
  <si>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</si>
  <si>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</si>
  <si>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</si>
  <si>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</si>
  <si>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</si>
  <si>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</si>
  <si>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</si>
  <si>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</si>
  <si>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</si>
  <si>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</si>
  <si>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</si>
  <si>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</si>
  <si>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</si>
  <si>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</si>
  <si>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</si>
  <si>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</si>
  <si>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</si>
  <si>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</si>
  <si>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</si>
  <si>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</si>
  <si>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</si>
  <si>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</si>
  <si>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</si>
  <si>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</si>
  <si>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</si>
  <si>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</si>
  <si>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</si>
  <si>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</si>
  <si>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</si>
  <si>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</si>
  <si>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</si>
  <si>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</si>
  <si>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</si>
  <si>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</si>
  <si>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</si>
  <si>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</si>
  <si>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</si>
  <si>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</si>
  <si>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</si>
  <si>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</si>
  <si>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</si>
  <si>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</si>
  <si>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</si>
  <si>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</si>
  <si>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</si>
  <si>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</si>
  <si>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</si>
  <si>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</si>
  <si>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</si>
  <si>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</si>
  <si>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</si>
  <si>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</si>
  <si>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</si>
  <si>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</si>
  <si>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</si>
  <si>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</si>
  <si>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</si>
  <si>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</si>
  <si>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</si>
  <si>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</si>
  <si>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</si>
  <si>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</si>
  <si>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</si>
  <si>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</si>
  <si>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</si>
  <si>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</si>
  <si>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</si>
  <si>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</si>
  <si>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</si>
  <si>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</si>
  <si>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</si>
  <si>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</si>
  <si>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</si>
  <si>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</si>
  <si>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</si>
  <si>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</si>
  <si>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</si>
  <si>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</si>
  <si>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</si>
  <si>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</si>
  <si>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</si>
  <si>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</si>
  <si>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</si>
  <si>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</si>
  <si>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</si>
  <si>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</si>
  <si>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</si>
  <si>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</si>
  <si>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</si>
  <si>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</si>
  <si>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</si>
  <si>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</si>
  <si>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</si>
  <si>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</si>
  <si>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</si>
  <si>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</si>
  <si>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</si>
  <si>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</si>
  <si>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</si>
  <si>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</si>
  <si>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</si>
  <si>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</si>
  <si>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</si>
  <si>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</si>
  <si>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</si>
  <si>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</si>
  <si>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</si>
  <si>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</si>
  <si>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</si>
  <si>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</si>
  <si>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</si>
  <si>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</si>
  <si>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</si>
  <si>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</si>
  <si>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</si>
  <si>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</si>
  <si>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</si>
  <si>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</si>
  <si>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</si>
  <si>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</si>
  <si>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</si>
  <si>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</si>
  <si>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</si>
  <si>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</si>
  <si>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</si>
  <si>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</si>
  <si>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</si>
  <si>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</si>
  <si>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</si>
  <si>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</si>
  <si>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</si>
  <si>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</si>
  <si>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</si>
  <si>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</si>
  <si>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</si>
  <si>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</si>
  <si>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</si>
  <si>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</si>
  <si>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</si>
  <si>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</si>
  <si>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</si>
  <si>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</si>
  <si>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</si>
  <si>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</si>
  <si>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</si>
  <si>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</si>
  <si>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</si>
  <si>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</si>
  <si>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</si>
  <si>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</si>
  <si>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</si>
  <si>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</si>
  <si>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</si>
  <si>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</si>
  <si>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</si>
  <si>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</si>
  <si>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</si>
  <si>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</si>
  <si>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</si>
  <si>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</si>
  <si>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</si>
  <si>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</si>
  <si>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</si>
  <si>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</si>
  <si>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</si>
  <si>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</si>
  <si>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</si>
  <si>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</si>
  <si>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</si>
  <si>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</si>
  <si>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</si>
  <si>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</si>
  <si>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</si>
  <si>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</si>
  <si>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</si>
  <si>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</si>
  <si>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</si>
  <si>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</si>
  <si>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</si>
  <si>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</si>
  <si>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</si>
  <si>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</si>
  <si>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</si>
  <si>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</si>
  <si>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</si>
  <si>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</si>
  <si>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</si>
  <si>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</si>
  <si>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</si>
  <si>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</si>
  <si>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</si>
  <si>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</si>
  <si>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</si>
  <si>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</si>
  <si>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</si>
  <si>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</si>
  <si>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</si>
  <si>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</si>
  <si>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</si>
  <si>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</si>
  <si>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</si>
  <si>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</si>
  <si>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</si>
  <si>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</si>
  <si>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</si>
  <si>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</si>
  <si>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</si>
  <si>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</si>
  <si>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</si>
  <si>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</si>
  <si>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</si>
  <si>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</si>
  <si>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</si>
  <si>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</si>
  <si>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</si>
  <si>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</si>
  <si>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</si>
  <si>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</si>
  <si>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</si>
  <si>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</si>
  <si>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</si>
  <si>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</si>
  <si>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</si>
  <si>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</si>
  <si>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</si>
  <si>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</si>
  <si>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</si>
  <si>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</si>
  <si>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</si>
  <si>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</si>
  <si>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</si>
  <si>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</si>
  <si>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</si>
  <si>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</si>
  <si>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</si>
  <si>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</si>
  <si>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</si>
  <si>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</si>
  <si>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</si>
  <si>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</si>
  <si>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</si>
  <si>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</si>
  <si>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</si>
  <si>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</si>
  <si>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</si>
  <si>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</si>
  <si>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</si>
  <si>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</si>
  <si>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</si>
  <si>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</si>
  <si>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</si>
  <si>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</si>
  <si>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</si>
  <si>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</si>
  <si>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</si>
  <si>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</si>
  <si>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</si>
  <si>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</si>
  <si>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</si>
  <si>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</si>
  <si>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</si>
  <si>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</si>
  <si>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</si>
  <si>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</si>
  <si>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</si>
  <si>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</si>
  <si>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</si>
  <si>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</si>
  <si>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</si>
  <si>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</si>
  <si>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</si>
  <si>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</si>
  <si>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</si>
  <si>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</si>
  <si>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</si>
  <si>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</si>
  <si>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</si>
  <si>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</si>
  <si>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</si>
  <si>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</si>
  <si>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</si>
  <si>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</si>
  <si>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</si>
  <si>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</si>
  <si>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</si>
  <si>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</si>
  <si>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</si>
  <si>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</si>
  <si>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</si>
  <si>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</si>
  <si>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</si>
  <si>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</si>
  <si>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</si>
  <si>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</si>
  <si>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</si>
  <si>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</si>
  <si>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</si>
  <si>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</si>
  <si>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</si>
  <si>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</si>
  <si>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</si>
  <si>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</si>
  <si>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</si>
  <si>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</si>
  <si>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</si>
  <si>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</si>
  <si>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</si>
  <si>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</si>
  <si>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</si>
  <si>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</si>
  <si>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</si>
  <si>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</si>
  <si>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</si>
  <si>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</si>
  <si>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</si>
  <si>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</si>
  <si>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</si>
  <si>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</si>
  <si>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</si>
  <si>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</si>
  <si>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</si>
  <si>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</si>
  <si>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</si>
  <si>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</si>
  <si>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</si>
  <si>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</si>
  <si>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</si>
  <si>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</si>
  <si>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</si>
  <si>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</si>
  <si>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</si>
  <si>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</si>
  <si>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</si>
  <si>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</si>
  <si>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</si>
  <si>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</si>
  <si>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</si>
  <si>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</si>
  <si>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</si>
  <si>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</si>
  <si>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</si>
  <si>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</si>
  <si>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</si>
  <si>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</si>
  <si>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</si>
  <si>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</si>
  <si>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</si>
  <si>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</si>
  <si>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</si>
  <si>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</si>
  <si>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</si>
  <si>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</si>
  <si>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</si>
  <si>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</si>
  <si>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</si>
  <si>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</si>
  <si>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</si>
  <si>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</si>
  <si>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</si>
  <si>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</si>
  <si>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</si>
  <si>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</si>
  <si>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</si>
  <si>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</si>
  <si>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</si>
  <si>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</si>
  <si>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</si>
  <si>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</si>
  <si>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</si>
  <si>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</si>
  <si>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</si>
  <si>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</si>
  <si>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</si>
  <si>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</si>
  <si>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</si>
  <si>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</si>
  <si>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</si>
  <si>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</si>
  <si>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</si>
  <si>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</si>
  <si>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</si>
  <si>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</si>
  <si>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</si>
  <si>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</si>
  <si>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</si>
  <si>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</si>
  <si>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</si>
  <si>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</si>
  <si>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</si>
  <si>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</si>
  <si>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</si>
  <si>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</si>
  <si>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</si>
  <si>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</si>
  <si>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</si>
  <si>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</si>
  <si>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</si>
  <si>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</si>
  <si>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</si>
  <si>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</si>
  <si>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</si>
  <si>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</si>
  <si>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</si>
  <si>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</si>
  <si>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</si>
  <si>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</si>
  <si>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</si>
  <si>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</si>
  <si>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</si>
  <si>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</si>
  <si>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</si>
  <si>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</si>
  <si>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</si>
  <si>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</si>
  <si>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</si>
  <si>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</si>
  <si>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</si>
  <si>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</si>
  <si>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</si>
  <si>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</si>
  <si>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</si>
  <si>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</si>
  <si>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</si>
  <si>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</si>
  <si>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</si>
  <si>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</si>
  <si>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</si>
  <si>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</si>
  <si>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</si>
  <si>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</si>
  <si>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</si>
  <si>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</si>
  <si>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</si>
  <si>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</si>
  <si>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</si>
  <si>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</si>
  <si>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</si>
  <si>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</si>
  <si>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</si>
  <si>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</si>
  <si>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</si>
  <si>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</si>
  <si>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</si>
  <si>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</si>
  <si>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</si>
  <si>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</si>
  <si>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</si>
  <si>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</si>
  <si>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</si>
  <si>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</si>
  <si>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</si>
  <si>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</si>
  <si>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</si>
  <si>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</si>
  <si>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</si>
  <si>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</si>
  <si>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</si>
  <si>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</si>
  <si>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</si>
  <si>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</si>
  <si>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</si>
  <si>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</si>
  <si>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</si>
  <si>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</si>
  <si>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</si>
  <si>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</si>
  <si>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</si>
  <si>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</si>
  <si>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</si>
  <si>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</si>
  <si>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</si>
  <si>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</si>
  <si>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</si>
  <si>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</si>
  <si>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</si>
  <si>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</si>
  <si>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</si>
  <si>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</si>
  <si>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</si>
  <si>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</si>
  <si>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</si>
  <si>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</si>
  <si>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</si>
  <si>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</si>
  <si>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</si>
  <si>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</si>
  <si>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</si>
  <si>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</si>
  <si>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</si>
  <si>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</si>
  <si>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</si>
  <si>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</si>
  <si>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</si>
  <si>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</si>
  <si>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</si>
  <si>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</si>
  <si>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</si>
  <si>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</si>
  <si>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</si>
  <si>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</si>
  <si>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</si>
  <si>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</si>
  <si>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</si>
  <si>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</si>
  <si>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</si>
  <si>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</si>
  <si>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</si>
  <si>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</si>
  <si>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</si>
  <si>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</si>
  <si>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</si>
  <si>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</si>
  <si>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</si>
  <si>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</si>
  <si>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</si>
  <si>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</si>
  <si>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</si>
  <si>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</si>
  <si>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</si>
  <si>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</si>
  <si>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</si>
  <si>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</si>
  <si>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</si>
  <si>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</si>
  <si>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</si>
  <si>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</si>
  <si>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</si>
  <si>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</si>
  <si>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</si>
  <si>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</si>
  <si>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</si>
  <si>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</si>
  <si>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</si>
  <si>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</si>
  <si>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</si>
  <si>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</si>
  <si>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</si>
  <si>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</si>
  <si>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</si>
  <si>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</si>
  <si>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</si>
  <si>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</si>
  <si>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</si>
  <si>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</si>
  <si>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</si>
  <si>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</si>
  <si>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</si>
  <si>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</si>
  <si>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</si>
  <si>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</si>
  <si>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</si>
  <si>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</si>
  <si>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</si>
  <si>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</si>
  <si>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</si>
  <si>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</si>
  <si>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</si>
  <si>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</si>
  <si>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</si>
  <si>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</si>
  <si>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</si>
  <si>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</si>
  <si>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</si>
  <si>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</si>
  <si>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</si>
  <si>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</si>
  <si>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</si>
  <si>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</si>
  <si>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</si>
  <si>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</si>
  <si>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</si>
  <si>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</si>
  <si>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</si>
  <si>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</si>
  <si>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</si>
  <si>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</si>
  <si>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</si>
  <si>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</si>
  <si>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</si>
  <si>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</si>
  <si>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</si>
  <si>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</si>
  <si>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</si>
  <si>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</si>
  <si>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</si>
  <si>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</si>
  <si>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</si>
  <si>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</si>
  <si>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</si>
  <si>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</si>
  <si>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</si>
  <si>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</si>
  <si>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</si>
  <si>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</si>
  <si>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</si>
  <si>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</si>
  <si>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</si>
  <si>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</si>
  <si>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</si>
  <si>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</si>
  <si>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</si>
  <si>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</si>
  <si>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</si>
  <si>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</si>
  <si>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</si>
  <si>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</si>
  <si>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</si>
  <si>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</si>
  <si>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</si>
  <si>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</si>
  <si>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</si>
  <si>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</si>
  <si>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</si>
  <si>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</si>
  <si>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</si>
  <si>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</si>
  <si>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</si>
  <si>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</si>
  <si>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</si>
  <si>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</si>
  <si>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</si>
  <si>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</si>
  <si>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</si>
  <si>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</si>
  <si>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</si>
  <si>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</si>
  <si>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</si>
  <si>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</si>
  <si>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</si>
  <si>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</si>
  <si>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</si>
  <si>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</si>
  <si>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</si>
  <si>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</si>
  <si>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</si>
  <si>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</si>
  <si>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</si>
  <si>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</si>
  <si>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</si>
  <si>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</si>
  <si>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</si>
  <si>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</si>
  <si>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</si>
  <si>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</si>
  <si>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</si>
  <si>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</si>
  <si>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</si>
  <si>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</si>
  <si>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</si>
  <si>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</si>
  <si>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</si>
  <si>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</si>
  <si>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</si>
  <si>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</si>
  <si>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</si>
  <si>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</si>
  <si>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</si>
  <si>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</si>
  <si>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</si>
  <si>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</si>
  <si>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</si>
  <si>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</si>
  <si>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</si>
  <si>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</si>
  <si>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</si>
  <si>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</si>
  <si>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</si>
  <si>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</si>
  <si>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</si>
  <si>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</si>
  <si>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</si>
  <si>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</si>
  <si>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</si>
  <si>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</si>
  <si>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</si>
  <si>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</si>
  <si>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</si>
  <si>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</si>
  <si>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</si>
  <si>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</si>
  <si>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</si>
  <si>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</si>
  <si>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</si>
  <si>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</si>
  <si>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</si>
  <si>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</si>
  <si>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</si>
  <si>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</si>
  <si>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</si>
  <si>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</si>
  <si>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</si>
  <si>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</si>
  <si>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</si>
  <si>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</si>
  <si>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</si>
  <si>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</si>
  <si>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</si>
  <si>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</si>
  <si>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</si>
  <si>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</si>
  <si>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</si>
  <si>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</si>
  <si>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</si>
  <si>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</si>
  <si>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</si>
  <si>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</si>
  <si>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</si>
  <si>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</si>
  <si>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</si>
  <si>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</si>
  <si>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</si>
  <si>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</si>
  <si>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</si>
  <si>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</si>
  <si>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</si>
  <si>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</si>
  <si>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</si>
  <si>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</si>
  <si>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</si>
  <si>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</si>
  <si>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</si>
  <si>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</si>
  <si>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</si>
  <si>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</si>
  <si>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</si>
  <si>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</si>
  <si>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</si>
  <si>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</si>
  <si>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</si>
  <si>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</si>
  <si>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</si>
  <si>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</si>
  <si>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</si>
  <si>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</si>
  <si>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</si>
  <si>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</si>
  <si>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</si>
  <si>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</si>
  <si>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</si>
  <si>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</si>
  <si>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</si>
  <si>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</si>
  <si>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</si>
  <si>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</si>
  <si>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</si>
  <si>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</si>
  <si>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</si>
  <si>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</si>
  <si>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</si>
  <si>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</si>
  <si>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</si>
  <si>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</si>
  <si>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</si>
  <si>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</si>
  <si>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</si>
  <si>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</si>
  <si>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</si>
  <si>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</si>
  <si>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</si>
  <si>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</si>
  <si>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</si>
  <si>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</si>
  <si>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</si>
  <si>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</si>
  <si>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</si>
  <si>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</si>
  <si>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</si>
  <si>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</si>
  <si>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</si>
  <si>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</si>
  <si>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</si>
  <si>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</si>
  <si>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</si>
  <si>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</si>
  <si>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</si>
  <si>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</si>
  <si>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</si>
  <si>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</si>
  <si>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</si>
  <si>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</si>
  <si>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</si>
  <si>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</si>
  <si>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</si>
  <si>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</si>
  <si>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</si>
  <si>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</si>
  <si>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</si>
  <si>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</si>
  <si>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</si>
  <si>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</si>
  <si>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</si>
  <si>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</si>
  <si>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</si>
  <si>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</si>
  <si>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</si>
  <si>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</si>
  <si>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</si>
  <si>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</si>
  <si>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</si>
  <si>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</si>
  <si>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</si>
  <si>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</si>
  <si>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</si>
  <si>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</si>
  <si>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</si>
  <si>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</si>
  <si>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</si>
  <si>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</si>
  <si>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</si>
  <si>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</si>
  <si>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</si>
  <si>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</si>
  <si>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</si>
  <si>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</si>
  <si>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</si>
  <si>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</si>
  <si>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</si>
  <si>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</si>
  <si>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</si>
  <si>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</si>
  <si>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</si>
  <si>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</si>
  <si>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</si>
  <si>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</si>
  <si>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</si>
  <si>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</si>
  <si>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</si>
  <si>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</si>
  <si>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</si>
  <si>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</si>
  <si>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</si>
  <si>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</si>
  <si>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</si>
  <si>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</si>
  <si>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</si>
  <si>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</si>
  <si>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</si>
  <si>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</si>
  <si>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</si>
  <si>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</si>
  <si>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</si>
  <si>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</si>
  <si>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</si>
  <si>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</si>
  <si>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</si>
  <si>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</si>
  <si>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</si>
  <si>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</si>
  <si>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</si>
  <si>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</si>
  <si>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</si>
  <si>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</si>
  <si>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</si>
  <si>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</si>
  <si>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</si>
  <si>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</si>
  <si>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</si>
  <si>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</si>
  <si>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</si>
  <si>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</si>
  <si>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</si>
  <si>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</si>
  <si>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</si>
  <si>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</si>
  <si>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</si>
  <si>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</si>
  <si>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</si>
  <si>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</si>
  <si>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</si>
  <si>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</si>
  <si>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</si>
  <si>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</si>
  <si>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</si>
  <si>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</si>
  <si>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</si>
  <si>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</si>
  <si>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</si>
  <si>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</si>
  <si>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</si>
  <si>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</si>
  <si>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</si>
  <si>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</si>
  <si>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</si>
  <si>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</si>
  <si>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</si>
  <si>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</si>
  <si>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</si>
  <si>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</si>
  <si>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</si>
  <si>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</si>
  <si>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</si>
  <si>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</si>
  <si>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</si>
  <si>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</si>
  <si>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</si>
  <si>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</si>
  <si>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</si>
  <si>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</si>
  <si>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</si>
  <si>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</si>
  <si>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</si>
  <si>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</si>
  <si>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</si>
  <si>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</si>
  <si>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</si>
  <si>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</si>
  <si>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</si>
  <si>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</si>
  <si>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</si>
  <si>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</si>
  <si>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</si>
  <si>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</si>
  <si>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</si>
  <si>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</si>
  <si>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</si>
  <si>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</si>
  <si>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</si>
  <si>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</si>
  <si>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</si>
  <si>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</si>
  <si>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</si>
  <si>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</si>
  <si>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</si>
  <si>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</si>
  <si>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</si>
  <si>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</si>
  <si>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</si>
  <si>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</si>
  <si>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</si>
  <si>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</si>
  <si>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</si>
  <si>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</si>
  <si>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</si>
  <si>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</si>
  <si>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</si>
  <si>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</si>
  <si>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</si>
  <si>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</si>
  <si>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</si>
  <si>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</si>
  <si>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</si>
  <si>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</si>
  <si>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</si>
  <si>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</si>
  <si>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</si>
  <si>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</si>
  <si>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</si>
  <si>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</si>
  <si>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</si>
  <si>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</si>
  <si>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</si>
  <si>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</si>
  <si>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</si>
  <si>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</si>
  <si>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</si>
  <si>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</si>
  <si>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</si>
  <si>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</si>
  <si>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</si>
  <si>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</si>
  <si>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</si>
  <si>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</si>
  <si>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</si>
  <si>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</si>
  <si>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</si>
  <si>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</si>
  <si>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</si>
  <si>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</si>
  <si>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</si>
  <si>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</si>
  <si>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</si>
  <si>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</si>
  <si>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</si>
  <si>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</si>
  <si>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</si>
  <si>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</si>
  <si>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</si>
  <si>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</si>
  <si>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</si>
  <si>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</si>
  <si>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</si>
  <si>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</si>
  <si>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</si>
  <si>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</si>
  <si>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</si>
  <si>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</si>
  <si>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</si>
  <si>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</si>
  <si>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</si>
  <si>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</si>
  <si>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</si>
  <si>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</si>
  <si>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</si>
  <si>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</si>
  <si>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</si>
  <si>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</si>
  <si>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</si>
  <si>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</si>
  <si>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</si>
  <si>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</si>
  <si>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</si>
  <si>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</si>
  <si>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</si>
  <si>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</si>
  <si>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</si>
  <si>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</si>
  <si>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</si>
  <si>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</si>
  <si>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</si>
  <si>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</si>
  <si>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</si>
  <si>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</si>
  <si>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</si>
  <si>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</si>
  <si>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</si>
  <si>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</si>
  <si>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</si>
  <si>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</si>
  <si>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</si>
  <si>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</si>
  <si>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</si>
  <si>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</si>
  <si>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</si>
  <si>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</si>
  <si>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</si>
  <si>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</si>
  <si>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</si>
  <si>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</si>
  <si>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</si>
  <si>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</si>
  <si>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</si>
  <si>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</si>
  <si>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</si>
  <si>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</si>
  <si>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</si>
  <si>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</si>
  <si>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</si>
  <si>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</si>
  <si>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</si>
  <si>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</si>
  <si>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</si>
  <si>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</si>
  <si>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</si>
  <si>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</si>
  <si>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</si>
  <si>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</si>
  <si>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</si>
  <si>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</si>
  <si>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</si>
  <si>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</si>
  <si>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</si>
  <si>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</si>
  <si>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</si>
  <si>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</si>
  <si>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</si>
  <si>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</si>
  <si>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</si>
  <si>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</si>
  <si>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</si>
  <si>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</si>
  <si>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</si>
  <si>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</si>
  <si>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</si>
  <si>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</si>
  <si>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</si>
  <si>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</si>
  <si>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</si>
  <si>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</si>
  <si>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</si>
  <si>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</si>
  <si>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</si>
  <si>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</si>
  <si>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</si>
  <si>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</si>
  <si>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</si>
  <si>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</si>
  <si>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</si>
  <si>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</si>
  <si>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</si>
  <si>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</si>
  <si>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</si>
  <si>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</si>
  <si>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</si>
  <si>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</si>
  <si>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</si>
  <si>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</si>
  <si>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</si>
  <si>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</si>
  <si>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</si>
  <si>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</si>
  <si>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</si>
  <si>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</si>
  <si>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</si>
  <si>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</si>
  <si>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</si>
  <si>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</si>
  <si>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</si>
  <si>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</si>
  <si>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</si>
  <si>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</si>
  <si>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</si>
  <si>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</si>
  <si>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</si>
  <si>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</si>
  <si>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</si>
  <si>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</si>
  <si>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</si>
  <si>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</si>
  <si>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</si>
  <si>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</si>
  <si>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</si>
  <si>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</si>
  <si>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</si>
  <si>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</si>
  <si>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</si>
  <si>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</si>
  <si>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</si>
  <si>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</si>
  <si>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</si>
  <si>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</si>
  <si>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</si>
  <si>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</si>
  <si>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</si>
  <si>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</si>
  <si>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</si>
  <si>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</si>
  <si>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</si>
  <si>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</si>
  <si>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</si>
  <si>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</si>
  <si>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</si>
  <si>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</si>
  <si>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</si>
  <si>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</si>
  <si>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</si>
  <si>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</si>
  <si>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</si>
  <si>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</si>
  <si>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</si>
  <si>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</si>
  <si>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</si>
  <si>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</si>
  <si>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</si>
  <si>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</si>
  <si>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</si>
  <si>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</si>
  <si>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</si>
  <si>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</si>
  <si>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</si>
  <si>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</si>
  <si>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</si>
  <si>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</si>
  <si>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</si>
  <si>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</si>
  <si>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</si>
  <si>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</si>
  <si>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</si>
  <si>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</si>
  <si>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</si>
  <si>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</si>
  <si>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</si>
  <si>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</si>
  <si>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</si>
  <si>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</si>
  <si>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</si>
  <si>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</si>
  <si>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</si>
  <si>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</si>
  <si>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</si>
  <si>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</si>
  <si>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</si>
  <si>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</si>
  <si>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</si>
  <si>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</si>
  <si>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</si>
  <si>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</si>
  <si>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</si>
  <si>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</si>
  <si>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</si>
  <si>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</si>
  <si>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</si>
  <si>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</si>
  <si>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</si>
  <si>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</si>
  <si>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</si>
  <si>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</si>
  <si>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</si>
  <si>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</si>
  <si>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</si>
  <si>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</si>
  <si>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</si>
  <si>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</si>
  <si>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</si>
  <si>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</si>
  <si>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</si>
  <si>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</si>
  <si>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</si>
  <si>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</si>
  <si>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</si>
  <si>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</si>
  <si>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</si>
  <si>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</si>
  <si>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</si>
  <si>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</si>
  <si>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</si>
  <si>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</si>
  <si>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</si>
  <si>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</si>
  <si>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</si>
  <si>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</si>
  <si>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</si>
  <si>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</si>
  <si>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</si>
  <si>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</si>
  <si>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</si>
  <si>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</si>
  <si>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</si>
  <si>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</si>
  <si>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</si>
  <si>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</si>
  <si>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</si>
  <si>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</si>
  <si>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</si>
  <si>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</si>
  <si>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</si>
  <si>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</si>
  <si>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</si>
  <si>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</si>
  <si>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</si>
  <si>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</si>
  <si>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</si>
  <si>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</si>
  <si>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</si>
  <si>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</si>
  <si>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</si>
  <si>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</si>
  <si>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</si>
  <si>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</si>
  <si>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</si>
  <si>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</si>
  <si>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</si>
  <si>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</si>
  <si>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</si>
  <si>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</si>
  <si>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</si>
  <si>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</si>
  <si>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</si>
  <si>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</si>
  <si>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</si>
  <si>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</si>
  <si>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</si>
  <si>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</si>
  <si>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</si>
  <si>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</si>
  <si>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</si>
  <si>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</si>
  <si>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</si>
  <si>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</si>
  <si>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</si>
  <si>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</si>
  <si>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</si>
  <si>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</si>
  <si>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</si>
  <si>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</si>
  <si>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</si>
  <si>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</si>
  <si>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</si>
  <si>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</si>
  <si>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</si>
  <si>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</si>
  <si>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</si>
  <si>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</si>
  <si>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</si>
  <si>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</si>
  <si>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</si>
  <si>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</si>
  <si>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</si>
  <si>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</si>
  <si>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</si>
  <si>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</si>
  <si>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</si>
  <si>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</si>
  <si>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</si>
  <si>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</si>
  <si>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</si>
  <si>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</si>
  <si>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</si>
  <si>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</si>
  <si>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</si>
  <si>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</si>
  <si>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</si>
  <si>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</si>
  <si>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</si>
  <si>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</si>
  <si>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</si>
  <si>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</si>
  <si>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</si>
  <si>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</si>
  <si>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</si>
  <si>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</si>
  <si>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</si>
  <si>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</si>
  <si>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</si>
  <si>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</si>
  <si>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</si>
  <si>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</si>
  <si>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</si>
  <si>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</si>
  <si>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</si>
  <si>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</si>
  <si>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</si>
  <si>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</si>
  <si>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</si>
  <si>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</si>
  <si>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</si>
  <si>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</si>
  <si>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</si>
  <si>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</si>
  <si>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</si>
  <si>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</si>
  <si>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</si>
  <si>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</si>
  <si>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</si>
  <si>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</si>
  <si>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</si>
  <si>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</si>
  <si>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</si>
  <si>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</si>
  <si>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</si>
  <si>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</si>
  <si>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</si>
  <si>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</si>
  <si>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</si>
  <si>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</si>
  <si>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</si>
  <si>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</si>
  <si>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</si>
  <si>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</si>
  <si>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</si>
  <si>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</si>
  <si>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</si>
  <si>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</si>
  <si>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</si>
  <si>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</si>
  <si>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</si>
  <si>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</si>
  <si>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</si>
  <si>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</si>
  <si>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</si>
  <si>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</si>
  <si>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</si>
  <si>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</si>
  <si>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</si>
  <si>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</si>
  <si>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</si>
  <si>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</si>
  <si>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</si>
  <si>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</si>
  <si>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</si>
  <si>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</si>
  <si>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</si>
  <si>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</si>
  <si>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</si>
  <si>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</si>
  <si>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</si>
  <si>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</si>
  <si>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</si>
  <si>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</si>
  <si>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</si>
  <si>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</si>
  <si>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</si>
  <si>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</si>
  <si>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</si>
  <si>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</si>
  <si>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</si>
  <si>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</si>
  <si>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</si>
  <si>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</si>
  <si>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</si>
  <si>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</si>
  <si>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</si>
  <si>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</si>
  <si>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</si>
  <si>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</si>
  <si>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</si>
  <si>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</si>
  <si>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</si>
  <si>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</si>
  <si>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</si>
  <si>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</si>
  <si>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</si>
  <si>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</si>
  <si>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</si>
  <si>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</si>
  <si>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</si>
  <si>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</si>
  <si>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</si>
  <si>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</si>
  <si>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</si>
  <si>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</si>
  <si>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</si>
  <si>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</si>
  <si>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</si>
  <si>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</si>
  <si>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</si>
  <si>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</si>
  <si>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</si>
  <si>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</si>
  <si>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</si>
  <si>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</si>
  <si>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</si>
  <si>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</si>
  <si>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</si>
  <si>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</si>
  <si>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</si>
  <si>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</si>
  <si>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</si>
  <si>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</si>
  <si>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</si>
  <si>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</si>
  <si>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</si>
  <si>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</si>
  <si>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</si>
  <si>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</si>
  <si>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</si>
  <si>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</si>
  <si>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</si>
  <si>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</si>
  <si>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</si>
  <si>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</si>
  <si>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</si>
  <si>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</si>
  <si>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</si>
  <si>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</si>
  <si>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</si>
  <si>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</si>
  <si>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</si>
  <si>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</si>
  <si>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</si>
  <si>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</si>
  <si>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</si>
  <si>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</si>
  <si>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</si>
  <si>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</si>
  <si>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</si>
  <si>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</si>
  <si>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</si>
  <si>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</si>
  <si>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</si>
  <si>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</si>
  <si>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</si>
  <si>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</si>
  <si>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</si>
  <si>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</si>
  <si>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</si>
  <si>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</si>
  <si>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</si>
  <si>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</si>
  <si>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</si>
  <si>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</si>
  <si>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</si>
  <si>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</si>
  <si>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</si>
  <si>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</si>
  <si>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</si>
  <si>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</si>
  <si>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</si>
  <si>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</si>
  <si>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</si>
  <si>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</si>
  <si>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</si>
  <si>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</si>
  <si>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</si>
  <si>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</si>
  <si>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</si>
  <si>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</si>
  <si>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</si>
  <si>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</si>
  <si>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</si>
  <si>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</si>
  <si>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</si>
  <si>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</si>
  <si>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</si>
  <si>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</si>
  <si>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</si>
  <si>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</si>
  <si>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</si>
  <si>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</si>
  <si>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</si>
  <si>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</si>
  <si>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</si>
  <si>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</si>
  <si>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</si>
  <si>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</si>
  <si>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</si>
  <si>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</si>
  <si>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</si>
  <si>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</si>
  <si>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</si>
  <si>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</si>
  <si>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</si>
  <si>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</si>
  <si>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</si>
  <si>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</si>
  <si>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</si>
  <si>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</si>
  <si>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</si>
  <si>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</si>
  <si>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</si>
  <si>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</si>
  <si>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</si>
  <si>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</si>
  <si>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</si>
  <si>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</si>
  <si>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</si>
  <si>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</si>
  <si>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</si>
  <si>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</si>
  <si>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</si>
  <si>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</si>
  <si>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</si>
  <si>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</si>
  <si>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</si>
  <si>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</si>
  <si>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</si>
  <si>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</si>
  <si>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</si>
  <si>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</si>
  <si>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</si>
  <si>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</si>
  <si>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</si>
  <si>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</si>
  <si>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</si>
  <si>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</si>
  <si>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</si>
  <si>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</si>
  <si>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</si>
  <si>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</si>
  <si>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</si>
  <si>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</si>
  <si>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</si>
  <si>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</si>
  <si>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</si>
  <si>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</si>
  <si>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</si>
  <si>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</si>
  <si>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</si>
  <si>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</si>
  <si>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</si>
  <si>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</si>
  <si>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</si>
  <si>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</si>
  <si>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</si>
  <si>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</si>
  <si>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</si>
  <si>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</si>
  <si>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</si>
  <si>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</si>
  <si>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</si>
  <si>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</si>
  <si>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</si>
  <si>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</si>
  <si>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</si>
  <si>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</si>
  <si>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</si>
  <si>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</si>
  <si>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</si>
  <si>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</si>
  <si>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</si>
  <si>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</si>
  <si>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</si>
  <si>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</si>
  <si>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</si>
  <si>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</si>
  <si>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</si>
  <si>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</si>
  <si>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</si>
  <si>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</si>
  <si>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</si>
  <si>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</si>
  <si>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</si>
  <si>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</si>
  <si>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</si>
  <si>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</si>
  <si>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</si>
  <si>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</si>
  <si>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</si>
  <si>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</si>
  <si>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</si>
  <si>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</si>
  <si>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</si>
  <si>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</si>
  <si>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</si>
  <si>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</si>
  <si>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</si>
  <si>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</si>
  <si>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</si>
  <si>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</si>
  <si>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</si>
  <si>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</si>
  <si>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</si>
  <si>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</si>
  <si>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</si>
  <si>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</si>
  <si>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</si>
  <si>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</si>
  <si>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</si>
  <si>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</si>
  <si>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</si>
  <si>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</si>
  <si>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</si>
  <si>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</si>
  <si>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</si>
  <si>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</si>
  <si>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</si>
  <si>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</si>
  <si>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</si>
  <si>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</si>
  <si>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</si>
  <si>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</si>
  <si>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</si>
  <si>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</si>
  <si>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</si>
  <si>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</si>
  <si>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</si>
  <si>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</si>
  <si>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</si>
  <si>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</si>
  <si>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</si>
  <si>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</si>
  <si>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</si>
  <si>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</si>
  <si>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</si>
  <si>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</si>
  <si>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</si>
  <si>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</si>
  <si>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</si>
  <si>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</si>
  <si>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</si>
  <si>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</si>
  <si>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</si>
  <si>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</si>
  <si>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</si>
  <si>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</si>
  <si>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</si>
  <si>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</si>
  <si>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</si>
  <si>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</si>
  <si>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</si>
  <si>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</si>
  <si>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</si>
  <si>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</si>
  <si>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</si>
  <si>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</si>
  <si>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</si>
  <si>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</si>
  <si>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</si>
  <si>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</si>
  <si>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</si>
  <si>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</si>
  <si>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</si>
  <si>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</si>
  <si>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</si>
  <si>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</si>
  <si>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</si>
  <si>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</si>
  <si>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</si>
  <si>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</si>
  <si>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</si>
  <si>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</si>
  <si>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</si>
  <si>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</si>
  <si>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</si>
  <si>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</si>
  <si>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</si>
  <si>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</si>
  <si>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</si>
  <si>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</si>
  <si>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</si>
  <si>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</si>
  <si>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</si>
  <si>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</si>
  <si>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</si>
  <si>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</si>
  <si>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</si>
  <si>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</si>
  <si>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</si>
  <si>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</si>
  <si>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</si>
  <si>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</si>
  <si>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</si>
  <si>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</si>
  <si>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</si>
  <si>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</si>
  <si>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</si>
  <si>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</si>
  <si>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</si>
  <si>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</si>
  <si>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</si>
  <si>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</si>
  <si>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</si>
  <si>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</si>
  <si>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</si>
  <si>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</si>
  <si>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</si>
  <si>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</si>
  <si>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</si>
  <si>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</si>
  <si>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</si>
  <si>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</si>
  <si>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</si>
  <si>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</si>
  <si>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</si>
  <si>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</si>
  <si>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</si>
  <si>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</si>
  <si>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</si>
  <si>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</si>
  <si>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</si>
  <si>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</si>
  <si>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</si>
  <si>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</si>
  <si>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</si>
  <si>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</si>
  <si>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</si>
  <si>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</si>
  <si>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</si>
  <si>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</si>
  <si>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</si>
  <si>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</si>
  <si>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</si>
  <si>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</si>
  <si>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</si>
  <si>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</si>
  <si>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</si>
  <si>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</si>
  <si>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</si>
  <si>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</si>
  <si>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</si>
  <si>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</si>
  <si>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</si>
  <si>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</si>
  <si>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</si>
  <si>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</si>
  <si>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</si>
  <si>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</si>
  <si>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</si>
  <si>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</si>
  <si>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</si>
  <si>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</si>
  <si>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</si>
  <si>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</si>
  <si>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</si>
  <si>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</si>
  <si>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</si>
  <si>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</si>
  <si>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</si>
  <si>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</si>
  <si>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</si>
  <si>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</si>
  <si>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</si>
  <si>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</si>
  <si>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</si>
  <si>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</si>
  <si>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</si>
  <si>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</si>
  <si>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</si>
  <si>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</si>
  <si>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</si>
  <si>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</si>
  <si>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</si>
  <si>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</si>
  <si>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</si>
  <si>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</si>
  <si>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</si>
  <si>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</si>
  <si>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</si>
  <si>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</si>
  <si>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</si>
  <si>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</si>
  <si>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</si>
  <si>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</si>
  <si>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</si>
  <si>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</si>
  <si>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</si>
  <si>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</si>
  <si>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</si>
  <si>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</si>
  <si>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</si>
  <si>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</si>
  <si>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</si>
  <si>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</si>
  <si>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</si>
  <si>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</si>
  <si>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</si>
  <si>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</si>
  <si>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</si>
  <si>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</si>
  <si>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</si>
  <si>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</si>
  <si>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</si>
  <si>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</si>
  <si>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</si>
  <si>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</si>
  <si>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</si>
  <si>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</si>
  <si>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</si>
  <si>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</si>
  <si>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</si>
  <si>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</si>
  <si>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</si>
  <si>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</si>
  <si>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</si>
  <si>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</si>
  <si>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</si>
  <si>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</si>
  <si>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</si>
  <si>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</si>
  <si>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</si>
  <si>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</si>
  <si>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</si>
  <si>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</si>
  <si>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</si>
  <si>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</si>
  <si>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</si>
  <si>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</si>
  <si>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</si>
  <si>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</si>
  <si>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</si>
  <si>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</si>
  <si>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</si>
  <si>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</si>
  <si>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</si>
  <si>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</si>
  <si>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</si>
  <si>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</si>
  <si>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</si>
  <si>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</si>
  <si>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</si>
  <si>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</si>
  <si>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</si>
  <si>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</si>
  <si>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</si>
  <si>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</si>
  <si>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</si>
  <si>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</si>
  <si>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</si>
  <si>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</si>
  <si>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</si>
  <si>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</si>
  <si>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</si>
  <si>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</si>
  <si>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</si>
  <si>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</si>
  <si>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</si>
  <si>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</si>
  <si>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</si>
  <si>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</si>
  <si>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</si>
  <si>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</si>
  <si>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</si>
  <si>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</si>
  <si>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</si>
  <si>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</si>
  <si>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</si>
  <si>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</si>
  <si>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</si>
  <si>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</si>
  <si>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</si>
  <si>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</si>
  <si>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</si>
  <si>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</si>
  <si>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</si>
  <si>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</si>
  <si>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</si>
  <si>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</si>
  <si>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</si>
  <si>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</si>
  <si>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</si>
  <si>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</si>
  <si>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</si>
  <si>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</si>
  <si>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</si>
  <si>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</si>
  <si>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</si>
  <si>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</si>
  <si>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</si>
  <si>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</si>
  <si>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</si>
  <si>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</si>
  <si>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</si>
  <si>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</si>
  <si>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</si>
  <si>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</si>
  <si>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</si>
  <si>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</si>
  <si>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</si>
  <si>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</si>
  <si>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</si>
  <si>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</si>
  <si>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</si>
  <si>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</si>
  <si>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</si>
  <si>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</si>
  <si>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</si>
  <si>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</si>
  <si>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</si>
  <si>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</si>
  <si>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</si>
  <si>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</si>
  <si>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</si>
  <si>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</si>
  <si>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</si>
  <si>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</si>
  <si>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</si>
  <si>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</si>
  <si>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</si>
  <si>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</si>
  <si>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</si>
  <si>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</si>
  <si>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</si>
  <si>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</si>
  <si>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</si>
  <si>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</si>
  <si>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</si>
  <si>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</si>
  <si>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</si>
  <si>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</si>
  <si>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</si>
  <si>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</si>
  <si>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</si>
  <si>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</si>
  <si>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</si>
  <si>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</si>
  <si>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</si>
  <si>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</si>
  <si>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</si>
  <si>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</si>
  <si>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</si>
  <si>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</si>
  <si>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</si>
  <si>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</si>
  <si>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</si>
  <si>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</si>
  <si>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</si>
  <si>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</si>
  <si>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</si>
  <si>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</si>
  <si>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</si>
  <si>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</si>
  <si>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</si>
  <si>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</si>
  <si>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</si>
  <si>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</si>
  <si>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</si>
  <si>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</si>
  <si>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</si>
  <si>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</si>
  <si>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</si>
  <si>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</si>
  <si>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</si>
  <si>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</si>
  <si>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</si>
  <si>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</si>
  <si>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</si>
  <si>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</si>
  <si>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</si>
  <si>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</si>
  <si>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</si>
  <si>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</si>
  <si>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</si>
  <si>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</si>
  <si>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</si>
  <si>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</si>
  <si>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</si>
  <si>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</si>
  <si>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</si>
  <si>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</si>
  <si>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</si>
  <si>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</si>
  <si>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</si>
  <si>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</si>
  <si>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</si>
  <si>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</si>
  <si>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</si>
  <si>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</si>
  <si>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</si>
  <si>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</si>
  <si>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</si>
  <si>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</si>
  <si>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</si>
  <si>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</si>
  <si>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</si>
  <si>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</si>
  <si>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</si>
  <si>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</si>
  <si>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</si>
  <si>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</si>
  <si>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</si>
  <si>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</si>
  <si>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</si>
  <si>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</si>
  <si>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</si>
  <si>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</si>
  <si>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</si>
  <si>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</si>
  <si>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</si>
  <si>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</si>
  <si>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</si>
  <si>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</si>
  <si>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</si>
  <si>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</si>
  <si>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</si>
  <si>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</si>
  <si>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</si>
  <si>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</si>
  <si>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</si>
  <si>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</si>
  <si>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</si>
  <si>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</si>
  <si>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</si>
  <si>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</si>
  <si>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</si>
  <si>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</si>
  <si>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</si>
  <si>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</si>
  <si>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</si>
  <si>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</si>
  <si>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</si>
  <si>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</si>
  <si>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</si>
  <si>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</si>
  <si>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</si>
  <si>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</si>
  <si>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</si>
  <si>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</si>
  <si>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</si>
  <si>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</si>
  <si>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</si>
  <si>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</si>
  <si>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</si>
  <si>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</si>
  <si>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</si>
  <si>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</si>
  <si>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</si>
  <si>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</si>
  <si>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</si>
  <si>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</si>
  <si>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</si>
  <si>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</si>
  <si>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</si>
  <si>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</si>
  <si>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</si>
  <si>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</si>
  <si>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</si>
  <si>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</si>
  <si>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</si>
  <si>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</si>
  <si>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</si>
  <si>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</si>
  <si>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</si>
  <si>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</si>
  <si>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</si>
  <si>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</si>
  <si>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</si>
  <si>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</si>
  <si>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</si>
  <si>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</si>
  <si>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</si>
  <si>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</si>
  <si>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</si>
  <si>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</si>
  <si>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</si>
  <si>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</si>
  <si>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</si>
  <si>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</si>
  <si>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</si>
  <si>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</si>
  <si>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</si>
  <si>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</si>
  <si>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</si>
  <si>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</si>
  <si>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</si>
  <si>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</si>
  <si>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</si>
  <si>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</si>
  <si>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</si>
  <si>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</si>
  <si>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</si>
  <si>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</si>
  <si>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</si>
  <si>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</si>
  <si>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</si>
  <si>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</si>
  <si>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</si>
  <si>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</si>
  <si>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</si>
  <si>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</si>
  <si>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</si>
  <si>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</si>
  <si>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</si>
  <si>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</si>
  <si>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</si>
  <si>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</si>
  <si>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</si>
  <si>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</si>
  <si>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</si>
  <si>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</si>
  <si>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</si>
  <si>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</si>
  <si>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</si>
  <si>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</si>
  <si>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</si>
  <si>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</si>
  <si>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</si>
  <si>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</si>
  <si>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</si>
  <si>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</si>
  <si>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</si>
  <si>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</si>
  <si>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</si>
  <si>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</si>
  <si>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</si>
  <si>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</si>
  <si>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</si>
  <si>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</si>
  <si>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</si>
  <si>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</si>
  <si>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</si>
  <si>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</si>
  <si>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</si>
  <si>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</si>
  <si>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</si>
  <si>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</si>
  <si>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</si>
  <si>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</si>
  <si>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</si>
  <si>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</si>
  <si>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</si>
  <si>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</si>
  <si>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</si>
  <si>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</si>
  <si>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</si>
  <si>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</si>
  <si>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</si>
  <si>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</si>
  <si>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</si>
  <si>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</si>
  <si>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</si>
  <si>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</si>
  <si>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</si>
  <si>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</si>
  <si>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</si>
  <si>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</si>
  <si>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</si>
  <si>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</si>
  <si>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</si>
  <si>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</si>
  <si>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</si>
  <si>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</si>
  <si>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</si>
  <si>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</si>
  <si>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</si>
  <si>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</si>
  <si>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</si>
  <si>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</si>
  <si>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</si>
  <si>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</si>
  <si>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</si>
  <si>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</si>
  <si>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</si>
  <si>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</si>
  <si>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</si>
  <si>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</si>
  <si>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</si>
  <si>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</si>
  <si>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</si>
  <si>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</si>
  <si>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</si>
  <si>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</si>
  <si>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</si>
  <si>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</si>
  <si>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</si>
  <si>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</si>
  <si>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</si>
  <si>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</si>
  <si>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</si>
  <si>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</si>
  <si>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</si>
  <si>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</si>
  <si>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</si>
  <si>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</si>
  <si>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</si>
  <si>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</si>
  <si>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</si>
  <si>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</si>
  <si>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</si>
  <si>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</si>
  <si>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</si>
  <si>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</si>
  <si>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</si>
  <si>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</si>
  <si>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</si>
  <si>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</si>
  <si>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</si>
  <si>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</si>
  <si>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</si>
  <si>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</si>
  <si>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</si>
  <si>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</si>
  <si>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</si>
  <si>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</si>
  <si>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</si>
  <si>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</si>
  <si>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</si>
  <si>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</si>
  <si>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</si>
  <si>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</si>
  <si>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</si>
  <si>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</si>
  <si>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</si>
  <si>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</si>
  <si>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</si>
  <si>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</si>
  <si>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</si>
  <si>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</si>
  <si>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</si>
  <si>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</si>
  <si>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</si>
  <si>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</si>
  <si>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</si>
  <si>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</si>
  <si>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</si>
  <si>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</si>
  <si>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</si>
  <si>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</si>
  <si>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</si>
  <si>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</si>
  <si>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</si>
  <si>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</si>
  <si>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</si>
  <si>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</si>
  <si>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</si>
  <si>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</si>
  <si>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</si>
  <si>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</si>
  <si>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</si>
  <si>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</si>
  <si>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</si>
  <si>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</si>
  <si>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</si>
  <si>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</si>
  <si>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</si>
  <si>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</si>
  <si>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</si>
  <si>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</si>
  <si>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</si>
  <si>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</si>
  <si>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</si>
  <si>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</si>
  <si>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</si>
  <si>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</si>
  <si>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</si>
  <si>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</si>
  <si>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</si>
  <si>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</si>
  <si>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</si>
  <si>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</si>
  <si>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</si>
  <si>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</si>
  <si>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</si>
  <si>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</si>
  <si>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</si>
  <si>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</si>
  <si>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</si>
  <si>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</si>
  <si>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</si>
  <si>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</si>
  <si>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</si>
  <si>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</si>
  <si>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</si>
  <si>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</si>
  <si>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</si>
  <si>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</si>
  <si>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</si>
  <si>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</si>
  <si>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</si>
  <si>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</si>
  <si>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</si>
  <si>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</si>
  <si>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</si>
  <si>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</si>
  <si>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</si>
  <si>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</si>
  <si>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</si>
  <si>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</si>
  <si>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</si>
  <si>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</si>
  <si>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</si>
  <si>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</si>
  <si>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</si>
  <si>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</si>
  <si>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</si>
  <si>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</si>
  <si>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</si>
  <si>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</si>
  <si>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</si>
  <si>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</si>
  <si>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</si>
  <si>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</si>
  <si>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</si>
  <si>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</si>
  <si>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</si>
  <si>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</si>
  <si>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</si>
  <si>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</si>
  <si>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</si>
  <si>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</si>
  <si>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</si>
  <si>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</si>
  <si>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</si>
  <si>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</si>
  <si>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</si>
  <si>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</si>
  <si>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</si>
  <si>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</si>
  <si>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</si>
  <si>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</si>
  <si>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</si>
  <si>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</si>
  <si>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</si>
  <si>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</si>
  <si>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</si>
  <si>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</si>
  <si>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</si>
  <si>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</si>
  <si>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</si>
  <si>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</si>
  <si>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</si>
  <si>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</si>
  <si>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</si>
  <si>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</si>
  <si>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</si>
  <si>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</si>
  <si>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</si>
  <si>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</si>
  <si>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</si>
  <si>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</si>
  <si>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</si>
  <si>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</si>
  <si>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</si>
  <si>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</si>
  <si>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</si>
  <si>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</si>
  <si>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</si>
  <si>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</si>
  <si>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</si>
  <si>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</si>
  <si>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</si>
  <si>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</si>
  <si>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</si>
  <si>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</si>
  <si>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</si>
  <si>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</si>
  <si>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</si>
  <si>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</si>
  <si>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</si>
  <si>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</si>
  <si>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</si>
  <si>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</si>
  <si>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</si>
  <si>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</si>
  <si>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</si>
  <si>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</si>
  <si>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</si>
  <si>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</si>
  <si>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</si>
  <si>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</si>
  <si>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</si>
  <si>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</si>
  <si>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</si>
  <si>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</si>
  <si>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</si>
  <si>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</si>
  <si>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</si>
  <si>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</si>
  <si>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</si>
  <si>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</si>
  <si>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</si>
  <si>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</si>
  <si>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</si>
  <si>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</si>
  <si>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</si>
  <si>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</si>
  <si>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</si>
  <si>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</si>
  <si>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</si>
  <si>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</si>
  <si>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</si>
  <si>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</si>
  <si>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</si>
  <si>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</si>
  <si>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</si>
  <si>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</si>
  <si>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</si>
  <si>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</si>
  <si>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</si>
  <si>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</si>
  <si>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</si>
  <si>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</si>
  <si>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</si>
  <si>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</si>
  <si>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</si>
  <si>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</si>
  <si>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</si>
  <si>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</si>
  <si>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</si>
  <si>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</si>
  <si>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</si>
  <si>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</si>
  <si>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</si>
  <si>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</si>
  <si>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</si>
  <si>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</si>
  <si>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</si>
  <si>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</si>
  <si>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</si>
  <si>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</si>
  <si>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</si>
  <si>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</si>
  <si>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</si>
  <si>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</si>
  <si>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</si>
  <si>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</si>
  <si>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</si>
  <si>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</si>
  <si>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</si>
  <si>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</si>
  <si>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</si>
  <si>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</si>
  <si>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</si>
  <si>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</si>
  <si>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</si>
  <si>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</si>
  <si>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</si>
  <si>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</si>
  <si>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</si>
  <si>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</si>
  <si>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</si>
  <si>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</si>
  <si>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</si>
  <si>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</si>
  <si>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</si>
  <si>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</si>
  <si>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</si>
  <si>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</si>
  <si>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</si>
  <si>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</si>
  <si>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</si>
  <si>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</si>
  <si>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</si>
  <si>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</si>
  <si>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</si>
  <si>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</si>
  <si>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</si>
  <si>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</si>
  <si>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</si>
  <si>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</si>
  <si>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</si>
  <si>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</si>
  <si>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</si>
  <si>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</si>
  <si>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</si>
  <si>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</si>
  <si>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</si>
  <si>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</si>
  <si>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</si>
  <si>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</si>
  <si>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</si>
  <si>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</si>
  <si>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</si>
  <si>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</si>
  <si>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</si>
  <si>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</si>
  <si>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</si>
  <si>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</si>
  <si>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</si>
  <si>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</si>
  <si>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</si>
  <si>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</si>
  <si>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</si>
  <si>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</si>
  <si>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</si>
  <si>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</si>
  <si>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</si>
  <si>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</si>
  <si>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</si>
  <si>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</si>
  <si>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</si>
  <si>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</si>
  <si>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</si>
  <si>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</si>
  <si>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</si>
  <si>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</si>
  <si>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</si>
  <si>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</si>
  <si>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</si>
  <si>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</si>
  <si>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</si>
  <si>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</si>
  <si>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</si>
  <si>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</si>
  <si>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</si>
  <si>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</si>
  <si>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</si>
  <si>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</si>
  <si>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</si>
  <si>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</si>
  <si>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</si>
  <si>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</si>
  <si>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</si>
  <si>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</si>
  <si>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</si>
  <si>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</si>
  <si>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</si>
  <si>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</si>
  <si>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</si>
  <si>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</si>
  <si>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</si>
  <si>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</si>
  <si>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</si>
  <si>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</si>
  <si>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</si>
  <si>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</si>
  <si>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</si>
  <si>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</si>
  <si>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</si>
  <si>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</si>
  <si>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</si>
  <si>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</si>
  <si>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</si>
  <si>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</si>
  <si>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</si>
  <si>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</si>
  <si>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</si>
  <si>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</si>
  <si>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</si>
  <si>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</si>
  <si>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</si>
  <si>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</si>
  <si>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</si>
  <si>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</si>
  <si>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</si>
  <si>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</si>
  <si>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</si>
  <si>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</si>
  <si>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</si>
  <si>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</si>
  <si>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</si>
  <si>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</si>
  <si>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</si>
  <si>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</si>
  <si>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</si>
  <si>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</si>
  <si>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</si>
  <si>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</si>
  <si>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</si>
  <si>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</si>
  <si>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</si>
  <si>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</si>
  <si>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</si>
  <si>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</si>
  <si>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</si>
  <si>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</si>
  <si>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</si>
  <si>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</si>
  <si>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</si>
  <si>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</si>
  <si>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</si>
  <si>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</si>
  <si>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</si>
  <si>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</si>
  <si>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</si>
  <si>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</si>
  <si>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</si>
  <si>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</si>
  <si>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</si>
  <si>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</si>
  <si>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</si>
  <si>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</si>
  <si>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</si>
  <si>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</si>
  <si>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</si>
  <si>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</si>
  <si>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</si>
  <si>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</si>
  <si>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</si>
  <si>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</si>
  <si>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</si>
  <si>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</si>
  <si>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</si>
  <si>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</si>
  <si>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</si>
  <si>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</si>
  <si>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</si>
  <si>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</si>
  <si>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</si>
  <si>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</si>
  <si>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</si>
  <si>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</si>
  <si>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</si>
  <si>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</si>
  <si>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</si>
  <si>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</si>
  <si>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</si>
  <si>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</si>
  <si>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</si>
  <si>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</si>
  <si>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</si>
  <si>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</si>
  <si>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</si>
  <si>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</si>
  <si>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</si>
  <si>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</si>
  <si>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</si>
  <si>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</si>
  <si>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</si>
  <si>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</si>
  <si>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</si>
  <si>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</si>
  <si>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</si>
  <si>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</si>
  <si>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</si>
  <si>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</si>
  <si>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</si>
  <si>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</si>
  <si>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</si>
  <si>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</si>
  <si>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</si>
  <si>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</si>
  <si>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</si>
  <si>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</si>
  <si>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</si>
  <si>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</si>
  <si>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</si>
  <si>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</si>
  <si>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</si>
  <si>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</si>
  <si>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</si>
  <si>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</si>
  <si>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</si>
  <si>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</si>
  <si>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</si>
  <si>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</si>
  <si>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</si>
  <si>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</si>
  <si>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</si>
  <si>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</si>
  <si>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</si>
  <si>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</si>
  <si>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</si>
  <si>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</si>
  <si>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</si>
  <si>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</si>
  <si>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</si>
  <si>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</si>
  <si>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</si>
  <si>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</si>
  <si>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</si>
  <si>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</si>
  <si>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</si>
  <si>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</si>
  <si>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</si>
  <si>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</si>
  <si>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</si>
  <si>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</si>
  <si>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</si>
  <si>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</si>
  <si>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</si>
  <si>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</si>
  <si>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</si>
  <si>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</si>
  <si>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</si>
  <si>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</si>
  <si>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</si>
  <si>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</si>
  <si>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</si>
  <si>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</si>
  <si>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</si>
  <si>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</si>
  <si>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</si>
  <si>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</si>
  <si>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</si>
  <si>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</si>
  <si>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</si>
  <si>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</si>
  <si>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</si>
  <si>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</si>
  <si>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</si>
  <si>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</si>
  <si>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</si>
  <si>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</si>
  <si>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</si>
  <si>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</si>
  <si>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</si>
  <si>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</si>
  <si>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</si>
  <si>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</si>
  <si>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</si>
  <si>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</si>
  <si>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</si>
  <si>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</si>
  <si>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</si>
  <si>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</si>
  <si>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</si>
  <si>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</si>
  <si>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</si>
  <si>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</si>
  <si>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</si>
  <si>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</si>
  <si>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</si>
  <si>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</si>
  <si>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</si>
  <si>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</si>
  <si>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</si>
  <si>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</si>
  <si>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</si>
  <si>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</si>
  <si>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</si>
  <si>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</si>
  <si>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</si>
  <si>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</si>
  <si>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</si>
  <si>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</si>
  <si>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</si>
  <si>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</si>
  <si>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</si>
  <si>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</si>
  <si>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</si>
  <si>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</si>
  <si>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</si>
  <si>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</si>
  <si>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</si>
  <si>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</si>
  <si>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</si>
  <si>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</si>
  <si>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</si>
  <si>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</si>
  <si>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</si>
  <si>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</si>
  <si>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</si>
  <si>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</si>
  <si>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</si>
  <si>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</si>
  <si>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</si>
  <si>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</si>
  <si>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</si>
  <si>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</si>
  <si>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</si>
  <si>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</si>
  <si>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</si>
  <si>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</si>
  <si>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</si>
  <si>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</si>
  <si>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</si>
  <si>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</si>
  <si>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</si>
  <si>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</si>
  <si>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</si>
  <si>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</si>
  <si>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</si>
  <si>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</si>
  <si>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</si>
  <si>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</si>
  <si>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</si>
  <si>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</si>
  <si>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</si>
  <si>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</si>
  <si>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</si>
  <si>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</si>
  <si>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</si>
  <si>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</si>
  <si>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</si>
  <si>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</si>
  <si>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</si>
  <si>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</si>
  <si>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</si>
  <si>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</si>
  <si>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</si>
  <si>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</si>
  <si>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</si>
  <si>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</si>
  <si>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</si>
  <si>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</si>
  <si>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</si>
  <si>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</si>
  <si>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</si>
  <si>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</si>
  <si>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</si>
  <si>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</si>
  <si>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</si>
  <si>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</si>
  <si>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</si>
  <si>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</si>
  <si>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</si>
  <si>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</si>
  <si>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</si>
  <si>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</si>
  <si>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</si>
  <si>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</si>
  <si>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</si>
  <si>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</si>
  <si>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</si>
  <si>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</si>
  <si>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</si>
  <si>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</si>
  <si>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</si>
  <si>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</si>
  <si>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</si>
  <si>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</si>
  <si>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</si>
  <si>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</si>
  <si>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</si>
  <si>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</si>
  <si>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</si>
  <si>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</si>
  <si>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</si>
  <si>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</si>
  <si>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</si>
  <si>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</si>
  <si>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</si>
  <si>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</si>
  <si>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</si>
  <si>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</si>
  <si>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</si>
  <si>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</si>
  <si>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</si>
  <si>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</si>
  <si>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</si>
  <si>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</si>
  <si>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</si>
  <si>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</si>
  <si>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</si>
  <si>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</si>
  <si>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</si>
  <si>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</si>
  <si>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</si>
  <si>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</si>
  <si>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</si>
  <si>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</si>
  <si>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</si>
  <si>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</si>
  <si>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</si>
  <si>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</si>
  <si>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</si>
  <si>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</si>
  <si>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</si>
  <si>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</si>
  <si>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</si>
  <si>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</si>
  <si>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</si>
  <si>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</si>
  <si>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</si>
  <si>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</si>
  <si>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</si>
  <si>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</si>
  <si>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</si>
  <si>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</si>
  <si>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</si>
  <si>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</si>
  <si>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</si>
  <si>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</si>
  <si>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</si>
  <si>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</si>
  <si>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</si>
  <si>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</si>
  <si>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</si>
  <si>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</si>
  <si>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</si>
  <si>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</si>
  <si>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</si>
  <si>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</si>
  <si>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</si>
  <si>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</si>
  <si>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</si>
  <si>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</si>
  <si>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</si>
  <si>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</si>
  <si>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</si>
  <si>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</si>
  <si>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</si>
  <si>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</si>
  <si>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</si>
  <si>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</si>
  <si>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</si>
  <si>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</si>
  <si>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</si>
  <si>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</si>
  <si>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</si>
  <si>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</si>
  <si>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</si>
  <si>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</si>
  <si>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</si>
  <si>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</si>
  <si>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</si>
  <si>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</si>
  <si>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</si>
  <si>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</si>
  <si>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</si>
  <si>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</si>
  <si>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</si>
  <si>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</si>
  <si>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</si>
  <si>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</si>
  <si>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</si>
  <si>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</si>
  <si>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</si>
  <si>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</si>
  <si>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</si>
  <si>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</si>
  <si>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</si>
  <si>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</si>
  <si>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</si>
  <si>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</si>
  <si>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</si>
  <si>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</si>
  <si>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</si>
  <si>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</si>
  <si>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</si>
  <si>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</si>
  <si>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</si>
  <si>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</si>
  <si>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</si>
  <si>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</si>
  <si>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</si>
  <si>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</si>
  <si>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</si>
  <si>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</si>
  <si>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</si>
  <si>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</si>
  <si>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</si>
  <si>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</si>
  <si>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</si>
  <si>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</si>
  <si>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</si>
  <si>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</si>
  <si>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</si>
  <si>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</si>
  <si>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</si>
  <si>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</si>
  <si>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</si>
  <si>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</si>
  <si>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</si>
  <si>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</si>
  <si>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</si>
  <si>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</si>
  <si>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</si>
  <si>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</si>
  <si>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</si>
  <si>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</si>
  <si>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</si>
  <si>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</si>
  <si>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</si>
  <si>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</si>
  <si>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</si>
  <si>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</si>
  <si>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</si>
  <si>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</si>
  <si>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</si>
  <si>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</si>
  <si>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</si>
  <si>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</si>
  <si>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</si>
  <si>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</si>
  <si>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</si>
  <si>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</si>
  <si>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</si>
  <si>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</si>
  <si>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</si>
  <si>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</si>
  <si>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</si>
  <si>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</si>
  <si>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</si>
  <si>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</si>
  <si>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</si>
  <si>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</si>
  <si>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</si>
  <si>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</si>
  <si>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</si>
  <si>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</si>
  <si>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</si>
  <si>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</si>
  <si>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</si>
  <si>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</si>
  <si>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</si>
  <si>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</si>
  <si>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</si>
  <si>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</si>
  <si>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</si>
  <si>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</si>
  <si>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</si>
  <si>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</si>
  <si>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</si>
  <si>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</si>
  <si>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</si>
  <si>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</si>
  <si>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</si>
  <si>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</si>
  <si>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</si>
  <si>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</si>
  <si>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</si>
  <si>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</si>
  <si>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</si>
  <si>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</si>
  <si>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</si>
  <si>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</si>
  <si>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</si>
  <si>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</si>
  <si>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</si>
  <si>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</si>
  <si>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</si>
  <si>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</si>
  <si>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</si>
  <si>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</si>
  <si>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</si>
  <si>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</si>
  <si>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</si>
  <si>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</si>
  <si>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</si>
  <si>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</si>
  <si>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</si>
  <si>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</si>
  <si>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</si>
  <si>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</si>
  <si>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</si>
  <si>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</si>
  <si>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</si>
  <si>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</si>
  <si>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</si>
  <si>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</si>
  <si>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</si>
  <si>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</si>
  <si>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</si>
  <si>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</si>
  <si>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</si>
  <si>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</si>
  <si>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</si>
  <si>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</si>
  <si>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</si>
  <si>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</si>
  <si>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</si>
  <si>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</si>
  <si>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</si>
  <si>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</si>
  <si>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</si>
  <si>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</si>
  <si>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</si>
  <si>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</si>
  <si>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</si>
  <si>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</si>
  <si>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</si>
  <si>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</si>
  <si>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</si>
  <si>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</si>
  <si>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</si>
  <si>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</si>
  <si>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</si>
  <si>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</si>
  <si>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</si>
  <si>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</si>
  <si>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</si>
  <si>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</si>
  <si>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</si>
  <si>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</si>
  <si>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</si>
  <si>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</si>
  <si>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</si>
  <si>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</si>
  <si>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</si>
  <si>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</si>
  <si>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</si>
  <si>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</si>
  <si>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</si>
  <si>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</si>
  <si>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</si>
  <si>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</si>
  <si>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</si>
  <si>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</si>
  <si>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</si>
  <si>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</si>
  <si>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</si>
  <si>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</si>
  <si>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</si>
  <si>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</si>
  <si>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</si>
  <si>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</si>
  <si>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</si>
  <si>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</si>
  <si>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</si>
  <si>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</si>
  <si>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</si>
  <si>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</si>
  <si>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</si>
  <si>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</si>
  <si>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</si>
  <si>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</si>
  <si>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</si>
  <si>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</si>
  <si>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</si>
  <si>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</si>
  <si>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</si>
  <si>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</si>
  <si>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</si>
  <si>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</si>
  <si>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</si>
  <si>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</si>
  <si>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</si>
  <si>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</si>
  <si>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</si>
  <si>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</si>
  <si>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</si>
  <si>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</si>
  <si>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</si>
  <si>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</si>
  <si>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</si>
  <si>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</si>
  <si>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</si>
  <si>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</si>
  <si>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</si>
  <si>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</si>
  <si>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</si>
  <si>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</si>
  <si>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</si>
  <si>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</si>
  <si>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</si>
  <si>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</si>
  <si>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</si>
  <si>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</si>
  <si>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</si>
  <si>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</si>
  <si>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</si>
  <si>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</si>
  <si>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</si>
  <si>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</si>
  <si>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</si>
  <si>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</si>
  <si>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</si>
  <si>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</si>
  <si>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</si>
  <si>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</si>
  <si>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</si>
  <si>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</si>
  <si>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</si>
  <si>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</si>
  <si>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</si>
  <si>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</si>
  <si>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</si>
  <si>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</si>
  <si>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</si>
  <si>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</si>
  <si>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</si>
  <si>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</si>
  <si>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</si>
  <si>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</si>
  <si>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</si>
  <si>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</si>
  <si>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</si>
  <si>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</si>
  <si>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</si>
  <si>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</si>
  <si>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</si>
  <si>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</si>
  <si>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</si>
  <si>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</si>
  <si>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</si>
  <si>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</si>
  <si>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</si>
  <si>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</si>
  <si>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</si>
  <si>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</si>
  <si>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</si>
  <si>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</si>
  <si>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</si>
  <si>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</si>
  <si>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</si>
  <si>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</si>
  <si>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</si>
  <si>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</si>
  <si>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</si>
  <si>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</si>
  <si>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</si>
  <si>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</si>
  <si>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</si>
  <si>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</si>
  <si>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</si>
  <si>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</si>
  <si>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</si>
  <si>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</si>
  <si>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</si>
  <si>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</si>
  <si>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</si>
  <si>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</si>
  <si>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</si>
  <si>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</si>
  <si>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</si>
  <si>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</si>
  <si>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</si>
  <si>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</si>
  <si>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</si>
  <si>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</si>
  <si>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</si>
  <si>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</si>
  <si>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</si>
  <si>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</si>
  <si>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</si>
  <si>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</si>
  <si>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</si>
  <si>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</si>
  <si>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</si>
  <si>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</si>
  <si>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</si>
  <si>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</si>
  <si>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</si>
  <si>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</si>
  <si>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</si>
  <si>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</si>
  <si>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</si>
  <si>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</si>
  <si>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</si>
  <si>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</si>
  <si>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</si>
  <si>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</si>
  <si>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</si>
  <si>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</si>
  <si>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</si>
  <si>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</si>
  <si>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</si>
  <si>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</si>
  <si>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</si>
  <si>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</si>
  <si>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</si>
  <si>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</si>
  <si>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</si>
  <si>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</si>
  <si>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</si>
  <si>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</si>
  <si>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</si>
  <si>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</si>
  <si>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</si>
  <si>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</si>
  <si>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</si>
  <si>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</si>
  <si>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</si>
  <si>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</si>
  <si>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</si>
  <si>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</si>
  <si>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</si>
  <si>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</si>
  <si>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</si>
  <si>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</si>
  <si>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</si>
  <si>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</si>
  <si>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</si>
  <si>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</si>
  <si>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</si>
  <si>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</si>
  <si>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</si>
  <si>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</si>
  <si>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</si>
  <si>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</si>
  <si>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</si>
  <si>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</si>
  <si>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</si>
  <si>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</si>
  <si>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</si>
  <si>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</si>
  <si>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</si>
  <si>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</si>
  <si>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</si>
  <si>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</si>
  <si>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</si>
  <si>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</si>
  <si>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</si>
  <si>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</si>
  <si>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</si>
  <si>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</si>
  <si>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</si>
  <si>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</si>
  <si>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</si>
  <si>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</si>
  <si>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</si>
  <si>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</si>
  <si>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</si>
  <si>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</si>
  <si>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</si>
  <si>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</si>
  <si>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</si>
  <si>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</si>
  <si>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</si>
  <si>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</si>
  <si>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</si>
  <si>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</si>
  <si>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</si>
  <si>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</si>
  <si>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</si>
  <si>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</si>
  <si>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</si>
  <si>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</si>
  <si>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</si>
  <si>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</si>
  <si>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</si>
  <si>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</si>
  <si>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</si>
  <si>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</si>
  <si>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</si>
  <si>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</si>
  <si>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</si>
  <si>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</si>
  <si>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</si>
  <si>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</si>
  <si>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</si>
  <si>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</si>
  <si>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</si>
  <si>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</si>
  <si>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</si>
  <si>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</si>
  <si>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</si>
  <si>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</si>
  <si>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</si>
  <si>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</si>
  <si>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</si>
  <si>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</si>
  <si>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</si>
  <si>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</si>
  <si>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</si>
  <si>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</si>
  <si>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</si>
  <si>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</si>
  <si>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</si>
  <si>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</si>
  <si>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</si>
  <si>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</si>
  <si>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</si>
  <si>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</si>
  <si>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</si>
  <si>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</si>
  <si>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</si>
  <si>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</si>
  <si>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</si>
  <si>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</si>
  <si>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</si>
  <si>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</si>
  <si>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</si>
  <si>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</si>
  <si>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</si>
  <si>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</si>
  <si>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</si>
  <si>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</si>
  <si>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</si>
  <si>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</si>
  <si>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</si>
  <si>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</si>
  <si>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</si>
  <si>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</si>
  <si>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</si>
  <si>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</si>
  <si>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</si>
  <si>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</si>
  <si>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</si>
  <si>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</si>
  <si>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</si>
  <si>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</si>
  <si>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</si>
  <si>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</si>
  <si>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</si>
  <si>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</si>
  <si>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</si>
  <si>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</si>
  <si>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</si>
  <si>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</si>
  <si>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</si>
  <si>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</si>
  <si>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</si>
  <si>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</si>
  <si>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</si>
  <si>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</si>
  <si>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</si>
  <si>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</si>
  <si>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</si>
  <si>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</si>
  <si>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</si>
  <si>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</si>
  <si>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</si>
  <si>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</si>
  <si>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</si>
  <si>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</si>
  <si>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</si>
  <si>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</si>
  <si>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</si>
  <si>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</si>
  <si>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</si>
  <si>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</si>
  <si>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</si>
  <si>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</si>
  <si>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</si>
  <si>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</si>
  <si>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</si>
  <si>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</si>
  <si>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</si>
  <si>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</si>
  <si>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</si>
  <si>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</si>
  <si>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</si>
  <si>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</si>
  <si>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</si>
  <si>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</si>
  <si>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</si>
  <si>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</si>
  <si>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</si>
  <si>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</si>
  <si>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</si>
  <si>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</si>
  <si>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</si>
  <si>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</si>
  <si>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</si>
  <si>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</si>
  <si>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</si>
  <si>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</si>
  <si>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</si>
  <si>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</si>
  <si>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</si>
  <si>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</si>
  <si>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</si>
  <si>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</si>
  <si>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</si>
  <si>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</si>
  <si>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</si>
  <si>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</si>
  <si>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</si>
  <si>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</si>
  <si>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</si>
  <si>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</si>
  <si>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</si>
  <si>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</si>
  <si>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</si>
  <si>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</si>
  <si>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</si>
  <si>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</si>
  <si>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</si>
  <si>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</si>
  <si>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</si>
  <si>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</si>
  <si>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</si>
  <si>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</si>
  <si>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</si>
  <si>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</si>
  <si>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</si>
  <si>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</si>
  <si>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</si>
  <si>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</si>
  <si>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</si>
  <si>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</si>
  <si>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</si>
  <si>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</si>
  <si>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</si>
  <si>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</si>
  <si>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</si>
  <si>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</si>
  <si>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</si>
  <si>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</si>
  <si>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</si>
  <si>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</si>
  <si>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</si>
  <si>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</si>
  <si>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</si>
  <si>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</si>
  <si>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</si>
  <si>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</si>
  <si>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</si>
  <si>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</si>
  <si>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</si>
  <si>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</si>
  <si>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</si>
  <si>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</si>
  <si>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</si>
  <si>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</si>
  <si>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</si>
  <si>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</si>
  <si>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</si>
  <si>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</si>
  <si>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</si>
  <si>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</si>
  <si>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</si>
  <si>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</si>
  <si>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</si>
  <si>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</si>
  <si>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</si>
  <si>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</si>
  <si>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</si>
  <si>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</si>
  <si>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</si>
  <si>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</si>
  <si>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</si>
  <si>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</si>
  <si>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</si>
  <si>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</si>
  <si>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</si>
  <si>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</si>
  <si>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</si>
  <si>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</si>
  <si>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</si>
  <si>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</si>
  <si>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</si>
  <si>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</si>
  <si>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</si>
  <si>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</si>
  <si>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</si>
  <si>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</si>
  <si>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</si>
  <si>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</si>
  <si>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</si>
  <si>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</si>
  <si>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</si>
  <si>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</si>
  <si>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</si>
  <si>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</si>
  <si>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</si>
  <si>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</si>
  <si>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</si>
  <si>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</si>
  <si>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</si>
  <si>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</si>
  <si>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</si>
  <si>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</si>
  <si>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</si>
  <si>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</si>
  <si>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</si>
  <si>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</si>
  <si>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</si>
  <si>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</si>
  <si>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</si>
  <si>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</si>
  <si>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</si>
  <si>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</si>
  <si>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</si>
  <si>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</si>
  <si>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</si>
  <si>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</si>
  <si>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</si>
  <si>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</si>
  <si>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</si>
  <si>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</si>
  <si>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</si>
  <si>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</si>
  <si>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</si>
  <si>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</si>
  <si>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</si>
  <si>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</si>
  <si>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</si>
  <si>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</si>
  <si>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</si>
  <si>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</si>
  <si>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</si>
  <si>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</si>
  <si>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</si>
  <si>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</si>
  <si>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</si>
  <si>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</si>
  <si>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</si>
  <si>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</si>
  <si>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</si>
  <si>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</si>
  <si>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</si>
  <si>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</si>
  <si>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</si>
  <si>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</si>
  <si>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</si>
  <si>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</si>
  <si>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</si>
  <si>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</si>
  <si>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</si>
  <si>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</si>
  <si>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</si>
  <si>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</si>
  <si>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</si>
  <si>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</si>
  <si>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</si>
  <si>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</si>
  <si>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</si>
  <si>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</si>
  <si>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</si>
  <si>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</si>
  <si>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</si>
  <si>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</si>
  <si>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</si>
  <si>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</si>
  <si>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</si>
  <si>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</si>
  <si>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</si>
  <si>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</si>
  <si>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</si>
  <si>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</si>
  <si>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</si>
  <si>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</si>
  <si>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</si>
  <si>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</si>
  <si>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</si>
  <si>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</si>
  <si>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</si>
  <si>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</si>
  <si>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</si>
  <si>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</si>
  <si>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</si>
  <si>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</si>
  <si>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</si>
  <si>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</si>
  <si>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</si>
  <si>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</si>
  <si>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</si>
  <si>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</si>
  <si>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</si>
  <si>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</si>
  <si>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</si>
  <si>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</si>
  <si>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</si>
  <si>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</si>
  <si>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</si>
  <si>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</si>
  <si>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</si>
  <si>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</si>
  <si>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</si>
  <si>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</si>
  <si>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</si>
  <si>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</si>
  <si>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</si>
  <si>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</si>
  <si>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</si>
  <si>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</si>
  <si>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</si>
  <si>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</si>
  <si>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</si>
  <si>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</si>
  <si>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</si>
  <si>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</si>
  <si>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</si>
  <si>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</si>
  <si>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</si>
  <si>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</si>
  <si>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</si>
  <si>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</si>
  <si>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</si>
  <si>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</si>
  <si>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</si>
  <si>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</si>
  <si>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</si>
  <si>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</si>
  <si>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</si>
  <si>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</si>
  <si>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</si>
  <si>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</si>
  <si>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</si>
  <si>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</si>
  <si>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</si>
  <si>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</si>
  <si>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</si>
  <si>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</si>
  <si>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</si>
  <si>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</si>
  <si>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</si>
  <si>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</si>
  <si>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</si>
  <si>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</si>
  <si>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</si>
  <si>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</si>
  <si>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</si>
  <si>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</si>
  <si>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</si>
  <si>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</si>
  <si>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</si>
  <si>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</si>
  <si>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</si>
  <si>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</si>
  <si>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</si>
  <si>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</si>
  <si>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</si>
  <si>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</si>
  <si>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</si>
  <si>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</si>
  <si>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</si>
  <si>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</si>
  <si>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</si>
  <si>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</si>
  <si>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</si>
  <si>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</si>
  <si>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</si>
  <si>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</si>
  <si>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</si>
  <si>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</si>
  <si>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</si>
  <si>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</si>
  <si>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</si>
  <si>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</si>
  <si>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</si>
  <si>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</si>
  <si>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</si>
  <si>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</si>
  <si>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</si>
  <si>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</si>
  <si>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</si>
  <si>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</si>
  <si>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</si>
  <si>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</si>
  <si>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</si>
  <si>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</si>
  <si>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</si>
  <si>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</si>
  <si>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</si>
  <si>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</si>
  <si>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</si>
  <si>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</si>
  <si>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</si>
  <si>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</si>
  <si>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</si>
  <si>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</si>
  <si>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</si>
  <si>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</si>
  <si>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</si>
  <si>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</si>
  <si>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</si>
  <si>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</si>
  <si>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</si>
  <si>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</si>
  <si>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</si>
  <si>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</si>
  <si>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</si>
  <si>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</si>
  <si>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</si>
  <si>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</si>
  <si>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</si>
  <si>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</si>
  <si>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</si>
  <si>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</si>
  <si>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</si>
  <si>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</si>
  <si>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</si>
  <si>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</si>
  <si>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</si>
  <si>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</si>
  <si>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</si>
  <si>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</si>
  <si>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</si>
  <si>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</si>
  <si>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</si>
  <si>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</si>
  <si>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</si>
  <si>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</si>
  <si>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</si>
  <si>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</si>
  <si>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</si>
  <si>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</si>
  <si>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</si>
  <si>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</si>
  <si>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</si>
  <si>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</si>
  <si>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</si>
  <si>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</si>
  <si>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</si>
  <si>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</si>
  <si>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</si>
  <si>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</si>
  <si>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</si>
  <si>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</si>
  <si>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</si>
  <si>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</si>
  <si>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</si>
  <si>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</si>
  <si>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</si>
  <si>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</si>
  <si>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</si>
  <si>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</si>
  <si>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</si>
  <si>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</si>
  <si>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</si>
  <si>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</si>
  <si>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</si>
  <si>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</si>
  <si>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</si>
  <si>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</si>
  <si>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</si>
  <si>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</si>
  <si>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</si>
  <si>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</si>
  <si>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</si>
  <si>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</si>
  <si>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</si>
  <si>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</si>
  <si>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</si>
  <si>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</si>
  <si>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</si>
  <si>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</si>
  <si>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</si>
  <si>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</si>
  <si>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</si>
  <si>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</si>
  <si>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</si>
  <si>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</si>
  <si>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</si>
  <si>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</si>
  <si>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</si>
  <si>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</si>
  <si>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</si>
  <si>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</si>
  <si>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</si>
  <si>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</si>
  <si>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</si>
  <si>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</si>
  <si>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</si>
  <si>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</si>
  <si>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</si>
  <si>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</si>
  <si>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</si>
  <si>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</si>
  <si>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</si>
  <si>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</si>
  <si>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</si>
  <si>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</si>
  <si>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</si>
  <si>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</si>
  <si>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</si>
  <si>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</si>
  <si>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</si>
  <si>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</si>
  <si>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</si>
  <si>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</si>
  <si>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</si>
  <si>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</si>
  <si>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</si>
  <si>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</si>
  <si>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</si>
  <si>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</si>
  <si>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</si>
  <si>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</si>
  <si>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</si>
  <si>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</si>
  <si>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</si>
  <si>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</si>
  <si>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</si>
  <si>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</si>
  <si>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</si>
  <si>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</si>
  <si>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</si>
  <si>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</si>
  <si>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</si>
  <si>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</si>
  <si>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</si>
  <si>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</si>
  <si>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</si>
  <si>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</si>
  <si>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</si>
  <si>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</si>
  <si>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</si>
  <si>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</si>
  <si>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</si>
  <si>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</si>
  <si>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</si>
  <si>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</si>
  <si>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</si>
  <si>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</si>
  <si>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</si>
  <si>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</si>
  <si>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</si>
  <si>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</si>
  <si>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</si>
  <si>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</si>
  <si>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</si>
  <si>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</si>
  <si>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</si>
  <si>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</si>
  <si>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</si>
  <si>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</si>
  <si>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</si>
  <si>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</si>
  <si>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</si>
  <si>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</si>
  <si>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</si>
  <si>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</si>
  <si>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</si>
  <si>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</si>
  <si>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</si>
  <si>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</si>
  <si>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</si>
  <si>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</si>
  <si>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</si>
  <si>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</si>
  <si>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</si>
  <si>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</si>
  <si>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</si>
  <si>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</si>
  <si>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</si>
  <si>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</si>
  <si>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</si>
  <si>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</si>
  <si>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</si>
  <si>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</si>
  <si>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</si>
  <si>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</si>
  <si>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</si>
  <si>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</si>
  <si>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</si>
  <si>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</si>
  <si>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</si>
  <si>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</si>
  <si>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</si>
  <si>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</si>
  <si>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</si>
  <si>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</si>
  <si>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</si>
  <si>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</si>
  <si>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</si>
  <si>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</si>
  <si>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</si>
  <si>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</si>
  <si>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</si>
  <si>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</si>
  <si>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</si>
  <si>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</si>
  <si>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</si>
  <si>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</si>
  <si>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</si>
  <si>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</si>
  <si>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</si>
  <si>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</si>
  <si>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</si>
  <si>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</si>
  <si>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</si>
  <si>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</si>
  <si>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</si>
  <si>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</si>
  <si>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</si>
  <si>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</si>
  <si>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</si>
  <si>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</si>
  <si>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</si>
  <si>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</si>
  <si>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</si>
  <si>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</si>
  <si>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</si>
  <si>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</si>
  <si>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</si>
  <si>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</si>
  <si>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</si>
  <si>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</si>
  <si>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</si>
  <si>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</si>
  <si>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</si>
  <si>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</si>
  <si>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</si>
  <si>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</si>
  <si>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</si>
  <si>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</si>
  <si>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</si>
  <si>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</si>
  <si>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</si>
  <si>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</si>
  <si>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</si>
  <si>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</si>
  <si>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</si>
  <si>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</si>
  <si>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</si>
  <si>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</si>
  <si>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</si>
  <si>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</si>
  <si>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</si>
  <si>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</si>
  <si>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</si>
  <si>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</si>
  <si>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</si>
  <si>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</si>
  <si>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</si>
  <si>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</si>
  <si>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</si>
  <si>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</si>
  <si>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</si>
  <si>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</si>
  <si>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</si>
  <si>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</si>
  <si>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</si>
  <si>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</si>
  <si>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</si>
  <si>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</si>
  <si>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</si>
  <si>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</si>
  <si>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</si>
  <si>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</si>
  <si>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</si>
  <si>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</si>
  <si>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</si>
  <si>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</si>
  <si>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</si>
  <si>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</si>
  <si>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</si>
  <si>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</si>
  <si>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</si>
  <si>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</si>
  <si>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</si>
  <si>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</si>
  <si>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</si>
  <si>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</si>
  <si>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</si>
  <si>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</si>
  <si>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</si>
  <si>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</si>
  <si>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</si>
  <si>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</si>
  <si>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</si>
  <si>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</si>
  <si>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</si>
  <si>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</si>
  <si>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</si>
  <si>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</si>
  <si>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</si>
  <si>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</si>
  <si>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</si>
  <si>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</si>
  <si>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</si>
  <si>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</si>
  <si>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</si>
  <si>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</si>
  <si>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</si>
  <si>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</si>
  <si>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</si>
  <si>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</si>
  <si>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</si>
  <si>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</si>
  <si>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</si>
  <si>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</si>
  <si>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</si>
  <si>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</si>
  <si>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</si>
  <si>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</si>
  <si>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</si>
  <si>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</si>
  <si>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</si>
  <si>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</si>
  <si>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</si>
  <si>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</si>
  <si>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</si>
  <si>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</si>
  <si>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</si>
  <si>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</si>
  <si>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</si>
  <si>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</si>
  <si>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</si>
  <si>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</si>
  <si>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</si>
  <si>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</si>
  <si>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</si>
  <si>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</si>
  <si>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</si>
  <si>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</si>
  <si>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</si>
  <si>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</si>
  <si>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</si>
  <si>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</si>
  <si>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</si>
  <si>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</si>
  <si>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</si>
  <si>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</si>
  <si>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</si>
  <si>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</si>
  <si>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</si>
  <si>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</si>
  <si>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</si>
  <si>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</si>
  <si>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</si>
  <si>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</si>
  <si>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</si>
  <si>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</si>
  <si>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</si>
  <si>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</si>
  <si>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</si>
  <si>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</si>
  <si>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</si>
  <si>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</si>
  <si>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</si>
  <si>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</si>
  <si>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</si>
  <si>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</si>
  <si>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</si>
  <si>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</si>
  <si>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</si>
  <si>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</si>
  <si>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</si>
  <si>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</si>
  <si>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</si>
  <si>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</si>
  <si>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</si>
  <si>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</si>
  <si>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</si>
  <si>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</si>
  <si>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</si>
  <si>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</si>
  <si>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</si>
  <si>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</si>
  <si>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</si>
  <si>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</si>
  <si>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</si>
  <si>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</si>
  <si>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</si>
  <si>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</si>
  <si>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</si>
  <si>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</si>
  <si>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</si>
  <si>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</si>
  <si>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</si>
  <si>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</si>
  <si>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</si>
  <si>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</si>
  <si>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</si>
  <si>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</si>
  <si>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</si>
  <si>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</si>
  <si>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</si>
  <si>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</si>
  <si>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</si>
  <si>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</si>
  <si>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</si>
  <si>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</si>
  <si>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</si>
  <si>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</si>
  <si>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</si>
  <si>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</si>
  <si>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</si>
  <si>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</si>
  <si>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</si>
  <si>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</si>
  <si>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</si>
  <si>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</si>
  <si>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</si>
  <si>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</si>
  <si>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</si>
  <si>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</si>
  <si>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</si>
  <si>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</si>
  <si>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</si>
  <si>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</si>
  <si>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</si>
  <si>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</si>
  <si>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</si>
  <si>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</si>
  <si>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</si>
  <si>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</si>
  <si>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</si>
  <si>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</si>
  <si>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</si>
  <si>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</si>
  <si>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</si>
  <si>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</si>
  <si>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</si>
  <si>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</si>
  <si>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</si>
  <si>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</si>
  <si>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</si>
  <si>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</si>
  <si>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</si>
  <si>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</si>
  <si>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</si>
  <si>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</si>
  <si>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</si>
  <si>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</si>
  <si>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</si>
  <si>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</si>
  <si>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</si>
  <si>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</si>
  <si>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</si>
  <si>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</si>
  <si>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</si>
  <si>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</si>
  <si>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</si>
  <si>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</si>
  <si>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</si>
  <si>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</si>
  <si>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</si>
  <si>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</si>
  <si>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</si>
  <si>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</si>
  <si>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</si>
  <si>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</si>
  <si>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</si>
  <si>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</si>
  <si>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</si>
  <si>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</si>
  <si>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</si>
  <si>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</si>
  <si>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</si>
  <si>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</si>
  <si>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</si>
  <si>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</si>
  <si>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</si>
  <si>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</si>
  <si>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</si>
  <si>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</si>
  <si>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</si>
  <si>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</si>
  <si>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</si>
  <si>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</si>
  <si>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</si>
  <si>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</si>
  <si>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</si>
  <si>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</si>
  <si>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</si>
  <si>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</si>
  <si>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</si>
  <si>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</si>
  <si>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</si>
  <si>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</si>
  <si>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</si>
  <si>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</si>
  <si>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</si>
  <si>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</si>
  <si>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</si>
  <si>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</si>
  <si>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</si>
  <si>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</si>
  <si>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</si>
  <si>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</si>
  <si>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</si>
  <si>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</si>
  <si>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</si>
  <si>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</si>
  <si>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</si>
  <si>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</si>
  <si>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</si>
  <si>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</si>
  <si>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</si>
  <si>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</si>
  <si>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</si>
  <si>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</si>
  <si>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</si>
  <si>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</si>
  <si>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</si>
  <si>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</si>
  <si>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</si>
  <si>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</si>
  <si>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</si>
  <si>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</si>
  <si>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</si>
  <si>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</si>
  <si>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</si>
  <si>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</si>
  <si>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</si>
  <si>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</si>
  <si>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</si>
  <si>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</si>
  <si>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</si>
  <si>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</si>
  <si>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</si>
  <si>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</si>
  <si>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</si>
  <si>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</si>
  <si>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</si>
  <si>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</si>
  <si>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</si>
  <si>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</si>
  <si>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</si>
  <si>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</si>
  <si>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</si>
  <si>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</si>
  <si>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</si>
  <si>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</si>
  <si>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</si>
  <si>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</si>
  <si>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</si>
  <si>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</si>
  <si>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</si>
  <si>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</si>
  <si>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</si>
  <si>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</si>
  <si>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</si>
  <si>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</si>
  <si>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</si>
  <si>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</si>
  <si>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</si>
  <si>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</si>
  <si>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</si>
  <si>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</si>
  <si>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</si>
  <si>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</si>
  <si>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</si>
  <si>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</si>
  <si>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</si>
  <si>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</si>
  <si>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</si>
  <si>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</si>
  <si>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</si>
  <si>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</si>
  <si>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</si>
  <si>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</si>
  <si>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</si>
  <si>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</si>
  <si>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</si>
  <si>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</si>
  <si>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</si>
  <si>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</si>
  <si>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</si>
  <si>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</si>
  <si>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</si>
  <si>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</si>
  <si>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</si>
  <si>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</si>
  <si>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</si>
  <si>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</si>
  <si>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</si>
  <si>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</si>
  <si>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</si>
  <si>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</si>
  <si>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</si>
  <si>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</si>
  <si>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</si>
  <si>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</si>
  <si>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</si>
  <si>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</si>
  <si>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</si>
  <si>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</si>
  <si>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</si>
  <si>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</si>
  <si>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</si>
  <si>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</si>
  <si>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</si>
  <si>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</si>
  <si>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</si>
  <si>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</si>
  <si>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</si>
  <si>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</si>
  <si>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</si>
  <si>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</si>
  <si>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</si>
  <si>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</si>
  <si>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</si>
  <si>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</si>
  <si>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</si>
  <si>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</si>
  <si>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</si>
  <si>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</si>
  <si>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</si>
  <si>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</si>
  <si>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</si>
  <si>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</si>
  <si>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</si>
  <si>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</si>
  <si>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</si>
  <si>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</si>
  <si>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</si>
  <si>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</si>
  <si>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</si>
  <si>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</si>
  <si>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</si>
  <si>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</si>
  <si>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</si>
  <si>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</si>
  <si>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</si>
  <si>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</si>
  <si>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</si>
  <si>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</si>
  <si>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</si>
  <si>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</si>
  <si>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</si>
  <si>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</si>
  <si>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</si>
  <si>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</si>
  <si>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</si>
  <si>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</si>
  <si>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</si>
  <si>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</si>
  <si>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</si>
  <si>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</si>
  <si>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</si>
  <si>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</si>
  <si>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</si>
  <si>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</si>
  <si>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</si>
  <si>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</si>
  <si>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</si>
  <si>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</si>
  <si>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</si>
  <si>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</si>
  <si>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</si>
  <si>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</si>
  <si>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</si>
  <si>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</si>
  <si>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</si>
  <si>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</si>
  <si>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</si>
  <si>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</si>
  <si>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</si>
  <si>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</si>
  <si>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</si>
  <si>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</si>
  <si>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</si>
  <si>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</si>
  <si>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</si>
  <si>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</si>
  <si>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</si>
  <si>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</si>
  <si>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</si>
  <si>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</si>
  <si>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</si>
  <si>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</si>
  <si>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</si>
  <si>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</si>
  <si>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</si>
  <si>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</si>
  <si>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</si>
  <si>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</si>
  <si>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</si>
  <si>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</si>
  <si>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</si>
  <si>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</si>
  <si>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</si>
  <si>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</si>
  <si>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</si>
  <si>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</si>
  <si>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</si>
  <si>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</si>
  <si>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</si>
  <si>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</si>
  <si>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</si>
  <si>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</si>
  <si>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</si>
  <si>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</si>
  <si>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</si>
  <si>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</si>
  <si>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</si>
  <si>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</si>
  <si>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</si>
  <si>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</si>
  <si>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</si>
  <si>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</si>
  <si>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</si>
  <si>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</si>
  <si>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</si>
  <si>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</si>
  <si>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</si>
  <si>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</si>
  <si>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</si>
  <si>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</si>
  <si>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</si>
  <si>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</si>
  <si>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</si>
  <si>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</si>
  <si>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</si>
  <si>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</si>
  <si>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</si>
  <si>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</si>
  <si>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</si>
  <si>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</si>
  <si>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</si>
  <si>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</si>
  <si>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</si>
  <si>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</si>
  <si>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</si>
  <si>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</si>
  <si>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</si>
  <si>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</si>
  <si>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</si>
  <si>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</si>
  <si>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</si>
  <si>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</si>
  <si>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</si>
  <si>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</si>
  <si>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</si>
  <si>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</si>
  <si>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</si>
  <si>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</si>
  <si>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</si>
  <si>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</si>
  <si>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</si>
  <si>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</si>
  <si>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</si>
  <si>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</si>
  <si>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</si>
  <si>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</si>
  <si>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</si>
  <si>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</si>
  <si>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</si>
  <si>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</si>
  <si>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</si>
  <si>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</si>
  <si>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</si>
  <si>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</si>
  <si>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</si>
  <si>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</si>
  <si>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</si>
  <si>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</si>
  <si>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</si>
  <si>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</si>
  <si>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</si>
  <si>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</si>
  <si>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</si>
  <si>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</si>
  <si>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</si>
  <si>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</si>
  <si>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</si>
  <si>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</si>
  <si>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</si>
  <si>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</si>
  <si>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</si>
  <si>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</si>
  <si>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</si>
  <si>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</si>
  <si>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</si>
  <si>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</si>
  <si>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</si>
  <si>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</si>
  <si>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</si>
  <si>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</si>
  <si>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</si>
  <si>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</si>
  <si>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</si>
  <si>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</si>
  <si>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</si>
  <si>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</si>
  <si>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</si>
  <si>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</si>
  <si>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</si>
  <si>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</si>
  <si>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</si>
  <si>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</si>
  <si>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</si>
  <si>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</si>
  <si>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</si>
  <si>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</si>
  <si>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</si>
  <si>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</si>
  <si>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</si>
  <si>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</si>
  <si>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</si>
  <si>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</si>
  <si>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</si>
  <si>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</si>
  <si>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</si>
  <si>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</si>
  <si>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</si>
  <si>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</si>
  <si>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</si>
  <si>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</si>
  <si>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</si>
  <si>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</si>
  <si>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</si>
  <si>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</si>
  <si>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</si>
  <si>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</si>
  <si>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</si>
  <si>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</si>
  <si>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</si>
  <si>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</si>
  <si>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</si>
  <si>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</si>
  <si>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</si>
  <si>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</si>
  <si>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</si>
  <si>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</si>
  <si>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</si>
  <si>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</si>
  <si>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</si>
  <si>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</si>
  <si>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</si>
  <si>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</si>
  <si>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</si>
  <si>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</si>
  <si>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</si>
  <si>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</si>
  <si>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</si>
  <si>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</si>
  <si>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</si>
  <si>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</si>
  <si>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</si>
  <si>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</si>
  <si>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</si>
  <si>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</si>
  <si>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</si>
  <si>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</si>
  <si>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</si>
  <si>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</si>
  <si>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</si>
  <si>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</si>
  <si>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</si>
  <si>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</si>
  <si>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</si>
  <si>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</si>
  <si>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</si>
  <si>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</si>
  <si>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</si>
  <si>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</si>
  <si>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</si>
  <si>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</si>
  <si>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</si>
  <si>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</si>
  <si>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</si>
  <si>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</si>
  <si>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</si>
  <si>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</si>
  <si>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</si>
  <si>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</si>
  <si>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</si>
  <si>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</si>
  <si>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</si>
  <si>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</si>
  <si>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</si>
  <si>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</si>
  <si>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</si>
  <si>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</si>
  <si>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</si>
  <si>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</si>
  <si>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</si>
  <si>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</si>
  <si>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</si>
  <si>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</si>
  <si>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</si>
  <si>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</si>
  <si>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</si>
  <si>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</si>
  <si>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</si>
  <si>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</si>
  <si>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</si>
  <si>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</si>
  <si>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</si>
  <si>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</si>
  <si>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</si>
  <si>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</si>
  <si>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</si>
  <si>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</si>
  <si>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</si>
  <si>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</si>
  <si>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</si>
  <si>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</si>
  <si>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</si>
  <si>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</si>
  <si>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</si>
  <si>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</si>
  <si>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</si>
  <si>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</si>
  <si>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</si>
  <si>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</si>
  <si>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</si>
  <si>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</si>
  <si>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</si>
  <si>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</si>
  <si>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</si>
  <si>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</si>
  <si>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</si>
  <si>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</si>
  <si>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</si>
  <si>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</si>
  <si>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</si>
  <si>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</si>
  <si>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</si>
  <si>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</si>
  <si>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</si>
  <si>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</si>
  <si>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</si>
  <si>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</si>
  <si>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</si>
  <si>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</si>
  <si>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</si>
  <si>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</si>
  <si>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</si>
  <si>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</si>
  <si>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</si>
  <si>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</si>
  <si>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</si>
  <si>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</si>
  <si>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</si>
  <si>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</si>
  <si>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</si>
  <si>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</si>
  <si>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</si>
  <si>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</si>
  <si>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</si>
  <si>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</si>
  <si>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</si>
  <si>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</si>
  <si>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</si>
  <si>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</si>
  <si>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</si>
  <si>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</si>
  <si>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</si>
  <si>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</si>
  <si>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</si>
  <si>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</si>
  <si>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</si>
  <si>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</si>
  <si>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</si>
  <si>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</si>
  <si>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</si>
  <si>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</si>
  <si>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</si>
  <si>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</si>
  <si>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</si>
  <si>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</si>
  <si>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</si>
  <si>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</si>
  <si>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</si>
  <si>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</si>
  <si>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</si>
  <si>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</si>
  <si>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</si>
  <si>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</si>
  <si>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</si>
  <si>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</si>
  <si>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</si>
  <si>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</si>
  <si>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</si>
  <si>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</si>
  <si>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</si>
  <si>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</si>
  <si>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</si>
  <si>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</si>
  <si>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</si>
  <si>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</si>
  <si>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</si>
  <si>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</si>
  <si>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</si>
  <si>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</si>
  <si>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</si>
  <si>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</si>
  <si>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</si>
  <si>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</si>
  <si>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</si>
  <si>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</si>
  <si>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</si>
  <si>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</si>
  <si>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</si>
  <si>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</si>
  <si>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</si>
  <si>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</si>
  <si>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</si>
  <si>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</si>
  <si>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</si>
  <si>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</si>
  <si>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</si>
  <si>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</si>
  <si>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</si>
  <si>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</si>
  <si>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</si>
  <si>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</si>
  <si>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</si>
  <si>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</si>
  <si>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</si>
  <si>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</si>
  <si>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</si>
  <si>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</si>
  <si>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</si>
  <si>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</si>
  <si>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</si>
  <si>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</si>
  <si>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</si>
  <si>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</si>
  <si>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</si>
  <si>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</si>
  <si>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</si>
  <si>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</si>
  <si>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</si>
  <si>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</si>
  <si>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</si>
  <si>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</si>
  <si>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</si>
  <si>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</si>
  <si>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</si>
  <si>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</si>
  <si>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</si>
  <si>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</si>
  <si>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</si>
  <si>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</si>
  <si>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</si>
  <si>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</si>
  <si>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</si>
  <si>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</si>
  <si>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</si>
  <si>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</si>
  <si>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</si>
  <si>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</si>
  <si>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</si>
  <si>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</si>
  <si>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</si>
  <si>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</si>
  <si>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</si>
  <si>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</si>
  <si>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</si>
  <si>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</si>
  <si>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</si>
  <si>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</si>
  <si>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</si>
  <si>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</si>
  <si>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</si>
  <si>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</si>
  <si>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</si>
  <si>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</si>
  <si>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</si>
  <si>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</si>
  <si>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</si>
  <si>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</si>
  <si>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</si>
  <si>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</si>
  <si>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</si>
  <si>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</si>
  <si>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</si>
  <si>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</si>
  <si>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</si>
  <si>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</si>
  <si>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</si>
  <si>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</si>
  <si>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</si>
  <si>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</si>
  <si>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</si>
  <si>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</si>
  <si>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</si>
  <si>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</si>
  <si>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</si>
  <si>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</si>
  <si>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</si>
  <si>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</si>
  <si>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</si>
  <si>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</si>
  <si>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</si>
  <si>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</si>
  <si>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</si>
  <si>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</si>
  <si>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</si>
  <si>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</si>
  <si>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</si>
  <si>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</si>
  <si>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</si>
  <si>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</si>
  <si>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</si>
  <si>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</si>
  <si>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</si>
  <si>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</si>
  <si>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</si>
  <si>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</si>
  <si>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</si>
  <si>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</si>
  <si>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</si>
  <si>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</si>
  <si>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</si>
  <si>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</si>
  <si>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</si>
  <si>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</si>
  <si>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</si>
  <si>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</si>
  <si>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</si>
  <si>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</si>
  <si>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</si>
  <si>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</si>
  <si>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</si>
  <si>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</si>
  <si>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</si>
  <si>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</si>
  <si>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</si>
  <si>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</si>
  <si>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</si>
  <si>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</si>
  <si>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</si>
  <si>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</si>
  <si>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</si>
  <si>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</si>
  <si>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</si>
  <si>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</si>
  <si>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</si>
  <si>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</si>
  <si>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</si>
  <si>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</si>
  <si>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</si>
  <si>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</si>
  <si>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</si>
  <si>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</si>
  <si>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</si>
  <si>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</si>
  <si>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</si>
  <si>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</si>
  <si>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</si>
  <si>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</si>
  <si>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</si>
  <si>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</si>
  <si>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</si>
  <si>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</si>
  <si>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</si>
  <si>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</si>
  <si>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</si>
  <si>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</si>
  <si>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</si>
  <si>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</si>
  <si>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</si>
  <si>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</si>
  <si>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</si>
  <si>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</si>
  <si>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</si>
  <si>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</si>
  <si>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</si>
  <si>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</si>
  <si>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</si>
  <si>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</si>
  <si>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</si>
  <si>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</si>
  <si>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</si>
  <si>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</si>
  <si>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</si>
  <si>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</si>
  <si>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</si>
  <si>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</si>
  <si>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</si>
  <si>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</si>
  <si>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</si>
  <si>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</si>
  <si>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</si>
  <si>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</si>
  <si>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</si>
  <si>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</si>
  <si>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</si>
  <si>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</si>
  <si>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</si>
  <si>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</si>
  <si>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</si>
  <si>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</si>
  <si>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</si>
  <si>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</si>
  <si>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</si>
  <si>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</si>
  <si>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</si>
  <si>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</si>
  <si>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</si>
  <si>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</si>
  <si>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</si>
  <si>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</si>
  <si>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</si>
  <si>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</si>
  <si>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</si>
  <si>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</si>
  <si>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</si>
  <si>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</si>
  <si>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</si>
  <si>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</si>
  <si>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</si>
  <si>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</si>
  <si>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</si>
  <si>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</si>
  <si>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</si>
  <si>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</si>
  <si>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</si>
  <si>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</si>
  <si>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</si>
  <si>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</si>
  <si>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</si>
  <si>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</si>
  <si>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</si>
  <si>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</si>
  <si>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</si>
  <si>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</si>
  <si>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</si>
  <si>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</si>
  <si>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</si>
  <si>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</si>
  <si>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</si>
  <si>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</si>
  <si>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</si>
  <si>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</si>
  <si>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</si>
  <si>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</si>
  <si>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</si>
  <si>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</si>
  <si>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</si>
  <si>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</si>
  <si>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</si>
  <si>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</si>
  <si>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</si>
  <si>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</si>
  <si>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</si>
  <si>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</si>
  <si>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</si>
  <si>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</si>
  <si>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</si>
  <si>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</si>
  <si>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</si>
  <si>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</si>
  <si>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</si>
  <si>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</si>
  <si>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</si>
  <si>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</si>
  <si>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</si>
  <si>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</si>
  <si>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</si>
  <si>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</si>
  <si>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</si>
  <si>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</si>
  <si>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</si>
  <si>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</si>
  <si>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</si>
  <si>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</si>
  <si>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</si>
  <si>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</si>
  <si>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</si>
  <si>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</si>
  <si>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</si>
  <si>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</si>
  <si>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</si>
  <si>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</si>
  <si>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</si>
  <si>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</si>
  <si>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</si>
  <si>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</si>
  <si>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</si>
  <si>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</si>
  <si>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</si>
  <si>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</si>
  <si>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</si>
  <si>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</si>
  <si>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</si>
  <si>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</si>
  <si>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</si>
  <si>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</si>
  <si>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</si>
  <si>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</si>
  <si>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</si>
  <si>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</si>
  <si>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</si>
  <si>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</si>
  <si>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</si>
  <si>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</si>
  <si>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</si>
  <si>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</si>
  <si>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</si>
  <si>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</si>
  <si>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</si>
  <si>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</si>
  <si>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</si>
  <si>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</si>
  <si>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</si>
  <si>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</si>
  <si>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</si>
  <si>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</si>
  <si>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</si>
  <si>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</si>
  <si>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</si>
  <si>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</si>
  <si>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</si>
  <si>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</si>
  <si>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</si>
  <si>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</si>
  <si>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</si>
  <si>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</si>
  <si>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</si>
  <si>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</si>
  <si>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</si>
  <si>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</si>
  <si>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</si>
  <si>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</si>
  <si>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</si>
  <si>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</si>
  <si>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</si>
  <si>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</si>
  <si>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</si>
  <si>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</si>
  <si>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</si>
  <si>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</si>
  <si>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</si>
  <si>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</si>
  <si>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</si>
  <si>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</si>
  <si>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</si>
  <si>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</si>
  <si>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</si>
  <si>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</si>
  <si>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</si>
  <si>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</si>
  <si>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</si>
  <si>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</si>
  <si>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</si>
  <si>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</si>
  <si>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</si>
  <si>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</si>
  <si>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</si>
  <si>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</si>
  <si>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</si>
  <si>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</si>
  <si>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</si>
  <si>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</si>
  <si>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</si>
  <si>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</si>
  <si>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</si>
  <si>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</si>
  <si>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</si>
  <si>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</si>
  <si>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</si>
  <si>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</si>
  <si>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</si>
  <si>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</si>
  <si>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</si>
  <si>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</si>
  <si>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</si>
  <si>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</si>
  <si>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</si>
  <si>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</si>
  <si>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</si>
  <si>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</si>
  <si>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</si>
  <si>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</si>
  <si>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</si>
  <si>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</si>
  <si>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</si>
  <si>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</si>
  <si>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</si>
  <si>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</si>
  <si>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</si>
  <si>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</si>
  <si>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</si>
  <si>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</si>
  <si>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</si>
  <si>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</si>
  <si>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</si>
  <si>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</si>
  <si>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</si>
  <si>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</si>
  <si>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</si>
  <si>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</si>
  <si>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</si>
  <si>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</si>
  <si>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</si>
  <si>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</si>
  <si>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</si>
  <si>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</si>
  <si>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</si>
  <si>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</si>
  <si>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</si>
  <si>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</si>
  <si>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</si>
  <si>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</si>
  <si>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</si>
  <si>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</si>
  <si>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</si>
  <si>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</si>
  <si>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</si>
  <si>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</si>
  <si>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</si>
  <si>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</si>
  <si>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</si>
  <si>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</si>
  <si>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</si>
  <si>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</si>
  <si>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</si>
  <si>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</si>
  <si>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</si>
  <si>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</si>
  <si>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</si>
  <si>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</si>
  <si>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</si>
  <si>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</si>
  <si>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</si>
  <si>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</si>
  <si>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</si>
  <si>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</si>
  <si>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</si>
  <si>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</si>
  <si>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</si>
  <si>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</si>
  <si>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</si>
  <si>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</si>
  <si>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</si>
  <si>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</si>
  <si>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</si>
  <si>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</si>
  <si>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</si>
  <si>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</si>
  <si>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</si>
  <si>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</si>
  <si>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</si>
  <si>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</si>
  <si>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</si>
  <si>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</si>
  <si>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</si>
  <si>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</si>
  <si>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</si>
  <si>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</si>
  <si>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</si>
  <si>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</si>
  <si>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</si>
  <si>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</si>
  <si>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</si>
  <si>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</si>
  <si>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</si>
  <si>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</si>
  <si>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</si>
  <si>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</si>
  <si>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</si>
  <si>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</si>
  <si>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</si>
  <si>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</si>
  <si>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</si>
  <si>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</si>
  <si>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</si>
  <si>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</si>
  <si>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</si>
  <si>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</si>
  <si>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</si>
  <si>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</si>
  <si>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</si>
  <si>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</si>
  <si>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</si>
  <si>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</si>
  <si>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</si>
  <si>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</si>
  <si>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</si>
  <si>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</si>
  <si>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</si>
  <si>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</si>
  <si>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</si>
  <si>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</si>
  <si>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</si>
  <si>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</si>
  <si>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</si>
  <si>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</si>
  <si>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</si>
  <si>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</si>
  <si>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</si>
  <si>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</si>
  <si>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</si>
  <si>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</si>
  <si>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</si>
  <si>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</si>
  <si>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</si>
  <si>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</si>
  <si>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</si>
  <si>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</si>
  <si>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</si>
  <si>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</si>
  <si>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</si>
  <si>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</si>
  <si>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</si>
  <si>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</si>
  <si>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</si>
  <si>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</si>
  <si>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</si>
  <si>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</si>
  <si>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</si>
  <si>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</si>
  <si>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</si>
  <si>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</si>
  <si>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</si>
  <si>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</si>
  <si>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</si>
  <si>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</si>
  <si>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</si>
  <si>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</si>
  <si>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</si>
  <si>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</si>
  <si>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</si>
  <si>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</si>
  <si>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</si>
  <si>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</si>
  <si>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</si>
  <si>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</si>
  <si>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</si>
  <si>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</si>
  <si>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</si>
  <si>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</si>
  <si>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</si>
  <si>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</si>
  <si>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</si>
  <si>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</si>
  <si>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</si>
  <si>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</si>
  <si>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</si>
  <si>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</si>
  <si>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</si>
  <si>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</si>
  <si>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</si>
  <si>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</si>
  <si>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</si>
  <si>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</si>
  <si>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</si>
  <si>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</si>
  <si>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</si>
  <si>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</si>
  <si>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</si>
  <si>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</si>
  <si>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</si>
  <si>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</si>
  <si>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</si>
  <si>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</si>
  <si>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</si>
  <si>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</si>
  <si>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</si>
  <si>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</si>
  <si>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</si>
  <si>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</si>
  <si>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</si>
  <si>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</si>
  <si>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</si>
  <si>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</si>
  <si>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</si>
  <si>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</si>
  <si>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</si>
  <si>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</si>
  <si>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</si>
  <si>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</si>
  <si>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</si>
  <si>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</si>
  <si>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</si>
  <si>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</si>
  <si>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</si>
  <si>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</si>
  <si>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</si>
  <si>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</si>
  <si>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</si>
  <si>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</si>
  <si>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</si>
  <si>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</si>
  <si>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</si>
  <si>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</si>
  <si>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</si>
  <si>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</si>
  <si>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</si>
  <si>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</si>
  <si>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</si>
  <si>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</si>
  <si>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</si>
  <si>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</si>
  <si>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</si>
  <si>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</si>
  <si>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</si>
  <si>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</si>
  <si>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</si>
  <si>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</si>
  <si>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</si>
  <si>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</si>
  <si>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</si>
  <si>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</si>
  <si>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</si>
  <si>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</si>
  <si>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</si>
  <si>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</si>
  <si>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</si>
  <si>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</si>
  <si>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</si>
  <si>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</si>
  <si>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</si>
  <si>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</si>
  <si>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</si>
  <si>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</si>
  <si>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</si>
  <si>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</si>
  <si>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</si>
  <si>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</si>
  <si>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</si>
  <si>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</si>
  <si>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</si>
  <si>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</si>
  <si>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</si>
  <si>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</si>
  <si>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</si>
  <si>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</si>
  <si>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</si>
  <si>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</si>
  <si>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</si>
  <si>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</si>
  <si>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</si>
  <si>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</si>
  <si>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</si>
  <si>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</si>
  <si>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</si>
  <si>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</si>
  <si>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</si>
  <si>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</si>
  <si>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</si>
  <si>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</si>
  <si>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</si>
  <si>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</si>
  <si>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</si>
  <si>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</si>
  <si>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</si>
  <si>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</si>
  <si>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</si>
  <si>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</si>
  <si>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</si>
  <si>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</si>
  <si>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</si>
  <si>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</si>
  <si>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</si>
  <si>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</si>
  <si>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</si>
  <si>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</si>
  <si>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</si>
  <si>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</si>
  <si>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</si>
  <si>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</si>
  <si>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</si>
  <si>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</si>
  <si>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</si>
  <si>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</si>
  <si>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</si>
  <si>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</si>
  <si>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</si>
  <si>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</si>
  <si>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</si>
  <si>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</si>
  <si>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</si>
  <si>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</si>
  <si>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</si>
  <si>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</si>
  <si>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</si>
  <si>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</si>
  <si>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</si>
  <si>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</si>
  <si>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</si>
  <si>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</si>
  <si>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</si>
  <si>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</si>
  <si>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</si>
  <si>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</si>
  <si>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</si>
  <si>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</si>
  <si>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</si>
  <si>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</si>
  <si>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</si>
  <si>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</si>
  <si>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</si>
  <si>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</si>
  <si>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</si>
  <si>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</si>
  <si>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</si>
  <si>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</si>
  <si>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</si>
  <si>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</si>
  <si>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</si>
  <si>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</si>
  <si>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</si>
  <si>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</si>
  <si>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</si>
  <si>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</si>
  <si>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</si>
  <si>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</si>
  <si>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</si>
  <si>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</si>
  <si>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</si>
  <si>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</si>
  <si>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</si>
  <si>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</si>
  <si>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</si>
  <si>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</si>
  <si>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</si>
  <si>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</si>
  <si>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</si>
  <si>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</si>
  <si>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</si>
  <si>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</si>
  <si>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</si>
  <si>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</si>
  <si>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</si>
  <si>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</si>
  <si>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</si>
  <si>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</si>
  <si>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</si>
  <si>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</si>
  <si>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</si>
  <si>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</si>
  <si>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</si>
  <si>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</si>
  <si>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</si>
  <si>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</si>
  <si>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</si>
  <si>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</si>
  <si>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</si>
  <si>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</si>
  <si>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</si>
  <si>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</si>
  <si>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</si>
  <si>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</si>
  <si>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</si>
  <si>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</si>
  <si>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</si>
  <si>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</si>
  <si>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</si>
  <si>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</si>
  <si>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</si>
  <si>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</si>
  <si>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</si>
  <si>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</si>
  <si>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</si>
  <si>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</si>
  <si>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</si>
  <si>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</si>
  <si>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</si>
  <si>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</si>
  <si>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</si>
  <si>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</si>
  <si>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</si>
  <si>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</si>
  <si>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</si>
  <si>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</si>
  <si>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</si>
  <si>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</si>
  <si>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</si>
  <si>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</si>
  <si>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</si>
  <si>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</si>
  <si>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</si>
  <si>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</si>
  <si>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</si>
  <si>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</si>
  <si>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</si>
  <si>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</si>
  <si>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</si>
  <si>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</si>
  <si>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</si>
  <si>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</si>
  <si>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</si>
  <si>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</si>
  <si>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</si>
  <si>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</si>
  <si>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</si>
  <si>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</si>
  <si>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</si>
  <si>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</si>
  <si>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</si>
  <si>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</si>
  <si>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</si>
  <si>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</si>
  <si>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</si>
  <si>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</si>
  <si>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</si>
  <si>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</si>
  <si>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</si>
  <si>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</si>
  <si>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</si>
  <si>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</si>
  <si>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</si>
  <si>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</si>
  <si>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</si>
  <si>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</si>
  <si>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</si>
  <si>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</si>
  <si>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</si>
  <si>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</si>
  <si>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</si>
  <si>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</si>
  <si>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</si>
  <si>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</si>
  <si>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</si>
  <si>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</si>
  <si>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</si>
  <si>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</si>
  <si>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</si>
  <si>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</si>
  <si>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</si>
  <si>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</si>
  <si>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</si>
  <si>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</si>
  <si>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</si>
  <si>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</si>
  <si>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</si>
  <si>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</si>
  <si>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</si>
  <si>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</si>
  <si>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</si>
  <si>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</si>
  <si>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</si>
  <si>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</si>
  <si>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</si>
  <si>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</si>
  <si>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</si>
  <si>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</si>
  <si>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</si>
  <si>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</si>
  <si>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</si>
  <si>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</si>
  <si>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</si>
  <si>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</si>
  <si>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</si>
  <si>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</si>
  <si>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</si>
  <si>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</si>
  <si>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</si>
  <si>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</si>
  <si>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</si>
  <si>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</si>
  <si>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</si>
  <si>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</si>
  <si>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</si>
  <si>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</si>
  <si>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</si>
  <si>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</si>
  <si>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</si>
  <si>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</si>
  <si>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</si>
  <si>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</si>
  <si>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</si>
  <si>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</si>
  <si>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</si>
  <si>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</si>
  <si>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</si>
  <si>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</si>
  <si>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</si>
  <si>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</si>
  <si>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</si>
  <si>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</si>
  <si>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</si>
  <si>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</si>
  <si>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</si>
  <si>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</si>
  <si>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</si>
  <si>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</si>
  <si>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</si>
  <si>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</si>
  <si>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</si>
  <si>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</si>
  <si>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</si>
  <si>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</si>
  <si>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</si>
  <si>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</si>
  <si>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</si>
  <si>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</si>
  <si>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</si>
  <si>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</si>
  <si>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</si>
  <si>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</si>
  <si>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</si>
  <si>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</si>
  <si>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</si>
  <si>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</si>
  <si>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</si>
  <si>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</si>
  <si>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</si>
  <si>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</si>
  <si>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</si>
  <si>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</si>
  <si>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</si>
  <si>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</si>
  <si>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</si>
  <si>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</si>
  <si>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</si>
  <si>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</si>
  <si>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</si>
  <si>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</si>
  <si>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</si>
  <si>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</si>
  <si>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</si>
  <si>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</si>
  <si>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</si>
  <si>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</si>
  <si>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</si>
  <si>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</si>
  <si>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</si>
  <si>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</si>
  <si>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</si>
  <si>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</si>
  <si>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</si>
  <si>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</si>
  <si>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</si>
  <si>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</si>
  <si>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</si>
  <si>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</si>
  <si>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</si>
  <si>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</si>
  <si>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</si>
  <si>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</si>
  <si>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</si>
  <si>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</si>
  <si>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</si>
  <si>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</si>
  <si>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</si>
  <si>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</si>
  <si>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</si>
  <si>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</si>
  <si>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</si>
  <si>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</si>
  <si>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</si>
  <si>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</si>
  <si>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</si>
  <si>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</si>
  <si>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</si>
  <si>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</si>
  <si>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</si>
  <si>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</si>
  <si>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</si>
  <si>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</si>
  <si>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</si>
  <si>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</si>
  <si>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</si>
  <si>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</si>
  <si>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</si>
  <si>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</si>
  <si>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</si>
  <si>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</si>
  <si>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</si>
  <si>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</si>
  <si>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</si>
  <si>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</si>
  <si>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</si>
  <si>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</si>
  <si>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</si>
  <si>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</si>
  <si>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</si>
  <si>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</si>
  <si>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</si>
  <si>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</si>
  <si>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</si>
  <si>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</si>
  <si>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</si>
  <si>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</si>
  <si>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</si>
  <si>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</si>
  <si>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</si>
  <si>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</si>
  <si>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</si>
  <si>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</si>
  <si>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</si>
  <si>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</si>
  <si>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</si>
  <si>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</si>
  <si>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</si>
  <si>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</si>
  <si>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</si>
  <si>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</si>
  <si>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</si>
  <si>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</si>
  <si>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</si>
  <si>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</si>
  <si>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</si>
  <si>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</si>
  <si>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</si>
  <si>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</si>
  <si>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</si>
  <si>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</si>
  <si>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</si>
  <si>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</si>
  <si>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</si>
  <si>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</si>
  <si>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</si>
  <si>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</si>
  <si>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</si>
  <si>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</si>
  <si>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</si>
  <si>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</si>
  <si>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</si>
  <si>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</si>
  <si>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</si>
  <si>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</si>
  <si>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</si>
  <si>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</si>
  <si>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</si>
  <si>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</si>
  <si>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</si>
  <si>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</si>
  <si>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</si>
  <si>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</si>
  <si>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</si>
  <si>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</si>
  <si>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</si>
  <si>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</si>
  <si>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</si>
  <si>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</si>
  <si>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</si>
  <si>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</si>
  <si>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</si>
  <si>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</si>
  <si>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</si>
  <si>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</si>
  <si>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</si>
  <si>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</si>
  <si>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</si>
  <si>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</si>
  <si>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</si>
  <si>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</si>
  <si>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</si>
  <si>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</si>
  <si>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</si>
  <si>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</si>
  <si>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</si>
  <si>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</si>
  <si>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</si>
  <si>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</si>
  <si>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</si>
  <si>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</si>
  <si>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</si>
  <si>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</si>
  <si>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</si>
  <si>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</si>
  <si>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</si>
  <si>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</si>
  <si>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</si>
  <si>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</si>
  <si>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</si>
  <si>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</si>
  <si>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</si>
  <si>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</si>
  <si>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</si>
  <si>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</si>
  <si>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</si>
  <si>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</si>
  <si>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</si>
  <si>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</si>
  <si>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</si>
  <si>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</si>
  <si>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</si>
  <si>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</si>
  <si>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</si>
  <si>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</si>
  <si>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</si>
  <si>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</si>
  <si>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</si>
  <si>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</si>
  <si>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</si>
  <si>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</si>
  <si>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</si>
  <si>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</si>
  <si>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</si>
  <si>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</si>
  <si>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</si>
  <si>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</si>
  <si>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</si>
  <si>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</si>
  <si>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</si>
  <si>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</si>
  <si>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</si>
  <si>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</si>
  <si>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</si>
  <si>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</si>
  <si>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</si>
  <si>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</si>
  <si>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</si>
  <si>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</si>
  <si>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</si>
  <si>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</si>
  <si>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</si>
  <si>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</si>
  <si>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</si>
  <si>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</si>
  <si>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</si>
  <si>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</si>
  <si>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</si>
  <si>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</si>
  <si>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</si>
  <si>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</si>
  <si>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</si>
  <si>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</si>
  <si>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</si>
  <si>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</si>
  <si>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</si>
  <si>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</si>
  <si>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</si>
  <si>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</si>
  <si>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</si>
  <si>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</si>
  <si>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</si>
  <si>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</si>
  <si>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</si>
  <si>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</si>
  <si>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</si>
  <si>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</si>
  <si>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</si>
  <si>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</si>
  <si>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</si>
  <si>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</si>
  <si>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</si>
  <si>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</si>
  <si>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</si>
  <si>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</si>
  <si>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</si>
  <si>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</si>
  <si>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</si>
  <si>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</si>
  <si>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</si>
  <si>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</si>
  <si>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</si>
  <si>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</si>
  <si>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</si>
  <si>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</si>
  <si>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</si>
  <si>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</si>
  <si>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</si>
  <si>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</si>
  <si>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</si>
  <si>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</si>
  <si>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</si>
  <si>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</si>
  <si>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</si>
  <si>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</si>
  <si>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</si>
  <si>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</si>
  <si>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</si>
  <si>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</si>
  <si>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</si>
  <si>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</si>
  <si>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</si>
  <si>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</si>
  <si>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</si>
  <si>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</si>
  <si>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</si>
  <si>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</si>
  <si>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</si>
  <si>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</si>
  <si>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</si>
  <si>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</si>
  <si>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</si>
  <si>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</si>
  <si>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</si>
  <si>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</si>
  <si>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</si>
  <si>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</si>
  <si>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</si>
  <si>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</si>
  <si>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</si>
  <si>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</si>
  <si>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</si>
  <si>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</si>
  <si>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</si>
  <si>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</si>
  <si>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</si>
  <si>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</si>
  <si>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</si>
  <si>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</si>
  <si>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</si>
  <si>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</si>
  <si>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</si>
  <si>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</si>
  <si>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</si>
  <si>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</si>
  <si>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</si>
  <si>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</si>
  <si>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</si>
  <si>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</si>
  <si>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</si>
  <si>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</si>
  <si>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</si>
  <si>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</si>
  <si>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</si>
  <si>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</si>
  <si>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</si>
  <si>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</si>
  <si>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</si>
  <si>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</si>
  <si>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</si>
  <si>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</si>
  <si>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</si>
  <si>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</si>
  <si>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</si>
  <si>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</si>
  <si>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</si>
  <si>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</si>
  <si>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</si>
  <si>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</si>
  <si>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</si>
  <si>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</si>
  <si>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</si>
  <si>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</si>
  <si>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</si>
  <si>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</si>
  <si>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</si>
  <si>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</si>
  <si>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</si>
  <si>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</si>
  <si>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</si>
  <si>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</si>
  <si>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</si>
  <si>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</si>
  <si>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</si>
  <si>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</si>
  <si>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</si>
  <si>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</si>
  <si>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</si>
  <si>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</si>
  <si>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</si>
  <si>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</si>
  <si>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</si>
  <si>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</si>
  <si>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</si>
  <si>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</si>
  <si>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</si>
  <si>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</si>
  <si>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</si>
  <si>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</si>
  <si>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</si>
  <si>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</si>
  <si>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</si>
  <si>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</si>
  <si>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</si>
  <si>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</si>
  <si>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</si>
  <si>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</si>
  <si>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</si>
  <si>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</si>
  <si>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</si>
  <si>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</si>
  <si>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</si>
  <si>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</si>
  <si>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</si>
  <si>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</si>
  <si>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</si>
  <si>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</si>
  <si>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</si>
  <si>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</si>
  <si>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</si>
  <si>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</si>
  <si>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</si>
  <si>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</si>
  <si>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</si>
  <si>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</si>
  <si>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</si>
  <si>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</si>
  <si>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</si>
  <si>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</si>
  <si>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</si>
  <si>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</si>
  <si>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</si>
  <si>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</si>
  <si>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</si>
  <si>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</si>
  <si>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</si>
  <si>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</si>
  <si>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</si>
  <si>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</si>
  <si>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</si>
  <si>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</si>
  <si>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</si>
  <si>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</si>
  <si>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</si>
  <si>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</si>
  <si>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</si>
  <si>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</si>
  <si>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</si>
  <si>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</si>
  <si>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</si>
  <si>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</si>
  <si>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</si>
  <si>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</si>
  <si>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</si>
  <si>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</si>
  <si>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</si>
  <si>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</si>
  <si>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</si>
  <si>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</si>
  <si>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</si>
  <si>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</si>
  <si>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</si>
  <si>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</si>
  <si>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</si>
  <si>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</si>
  <si>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</si>
  <si>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</si>
  <si>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</si>
  <si>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</si>
  <si>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</si>
  <si>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</si>
  <si>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</si>
  <si>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</si>
  <si>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</si>
  <si>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</si>
  <si>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</si>
  <si>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</si>
  <si>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</si>
  <si>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</si>
  <si>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</si>
  <si>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</si>
  <si>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</si>
  <si>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</si>
  <si>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</si>
  <si>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</si>
  <si>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</si>
  <si>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</si>
  <si>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</si>
  <si>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</si>
  <si>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</si>
  <si>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</si>
  <si>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</si>
  <si>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</si>
  <si>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</si>
  <si>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</si>
  <si>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</si>
  <si>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</si>
  <si>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</si>
  <si>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</si>
  <si>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</si>
  <si>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</si>
  <si>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</si>
  <si>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</si>
  <si>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</si>
  <si>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</si>
  <si>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</si>
  <si>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</si>
  <si>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</si>
  <si>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</si>
  <si>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</si>
  <si>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</si>
  <si>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</si>
  <si>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</si>
  <si>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</si>
  <si>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</si>
  <si>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</si>
  <si>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</si>
  <si>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</si>
  <si>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</si>
  <si>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</si>
  <si>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</si>
  <si>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</si>
  <si>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</si>
  <si>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</si>
  <si>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</si>
  <si>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</si>
  <si>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</si>
  <si>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</si>
  <si>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</si>
  <si>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</si>
  <si>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</si>
  <si>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</si>
  <si>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</si>
  <si>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</si>
  <si>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</si>
  <si>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</si>
  <si>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</si>
  <si>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</si>
  <si>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</si>
  <si>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</si>
  <si>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</si>
  <si>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</si>
  <si>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</si>
  <si>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</si>
  <si>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</si>
  <si>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</si>
  <si>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</si>
  <si>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</si>
  <si>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</si>
  <si>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</si>
  <si>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</si>
  <si>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</si>
  <si>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</si>
  <si>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</si>
  <si>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</si>
  <si>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</si>
  <si>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</si>
  <si>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</si>
  <si>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</si>
  <si>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</si>
  <si>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</si>
  <si>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</si>
  <si>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</si>
  <si>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</si>
  <si>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</si>
  <si>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</si>
  <si>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</si>
  <si>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</si>
  <si>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</si>
  <si>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</si>
  <si>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</si>
  <si>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</si>
  <si>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</si>
  <si>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</si>
  <si>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</si>
  <si>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</si>
  <si>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</si>
  <si>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</si>
  <si>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</si>
  <si>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</si>
  <si>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</si>
  <si>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</si>
  <si>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</si>
  <si>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</si>
  <si>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</si>
  <si>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</si>
  <si>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</si>
  <si>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</si>
  <si>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</si>
  <si>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</si>
  <si>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</si>
  <si>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</si>
  <si>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</si>
  <si>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</si>
  <si>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</si>
  <si>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</si>
  <si>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</si>
  <si>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</si>
  <si>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</si>
  <si>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</si>
  <si>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</si>
  <si>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</si>
  <si>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</si>
  <si>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</si>
  <si>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</si>
  <si>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</si>
  <si>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</si>
  <si>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</si>
  <si>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</si>
  <si>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</si>
  <si>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</si>
  <si>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</si>
  <si>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</si>
  <si>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</si>
  <si>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</si>
  <si>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</si>
  <si>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</si>
  <si>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</si>
  <si>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</si>
  <si>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</si>
  <si>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</si>
  <si>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</si>
  <si>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</si>
  <si>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</si>
  <si>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</si>
  <si>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</si>
  <si>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</si>
  <si>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</si>
  <si>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</si>
  <si>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</si>
  <si>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</si>
  <si>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</si>
  <si>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</si>
  <si>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</si>
  <si>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</si>
  <si>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</si>
  <si>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</si>
  <si>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</si>
  <si>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</si>
  <si>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</si>
  <si>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</si>
  <si>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</si>
  <si>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</si>
  <si>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</si>
  <si>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</si>
  <si>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</si>
  <si>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</si>
  <si>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</si>
  <si>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</si>
  <si>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</si>
  <si>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</si>
  <si>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</si>
  <si>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</si>
  <si>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</si>
  <si>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</si>
  <si>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</si>
  <si>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</si>
  <si>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</si>
  <si>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</si>
  <si>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</si>
  <si>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</si>
  <si>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</si>
  <si>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</si>
  <si>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</si>
  <si>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</si>
  <si>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</si>
  <si>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</si>
  <si>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</si>
  <si>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</si>
  <si>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</si>
  <si>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</si>
  <si>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</si>
  <si>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</si>
  <si>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</si>
  <si>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</si>
  <si>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</si>
  <si>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</si>
  <si>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</si>
  <si>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</si>
  <si>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</si>
  <si>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</si>
  <si>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</si>
  <si>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</si>
  <si>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</si>
  <si>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</si>
  <si>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</si>
  <si>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</si>
  <si>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</si>
  <si>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</si>
  <si>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</si>
  <si>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</si>
  <si>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</si>
  <si>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</si>
  <si>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</si>
  <si>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</si>
  <si>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</si>
  <si>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</si>
  <si>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</si>
  <si>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</si>
  <si>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</si>
  <si>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</si>
  <si>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</si>
  <si>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</si>
  <si>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</si>
  <si>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</si>
  <si>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</si>
  <si>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</si>
  <si>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</si>
  <si>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</si>
  <si>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</si>
  <si>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</si>
  <si>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</si>
  <si>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</si>
  <si>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</si>
  <si>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</si>
  <si>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</si>
  <si>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</si>
  <si>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</si>
  <si>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</si>
  <si>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</si>
  <si>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</si>
  <si>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</si>
  <si>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</si>
  <si>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</si>
  <si>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</si>
  <si>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</si>
  <si>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</si>
  <si>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</si>
  <si>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</si>
  <si>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</si>
  <si>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</si>
  <si>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</si>
  <si>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</si>
  <si>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</si>
  <si>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</si>
  <si>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</si>
  <si>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</si>
  <si>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</si>
  <si>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</si>
  <si>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</si>
  <si>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</si>
  <si>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</si>
  <si>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</si>
  <si>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</si>
  <si>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</si>
  <si>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</si>
  <si>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</si>
  <si>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</si>
  <si>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</si>
  <si>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</si>
  <si>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</si>
  <si>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</si>
  <si>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</si>
  <si>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</si>
  <si>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</si>
  <si>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</si>
  <si>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</si>
  <si>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</si>
  <si>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</si>
  <si>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</si>
  <si>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</si>
  <si>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</si>
  <si>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</si>
  <si>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</si>
  <si>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</si>
  <si>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</si>
  <si>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</si>
  <si>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</si>
  <si>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</si>
  <si>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</si>
  <si>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</si>
  <si>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</si>
  <si>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</si>
  <si>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</si>
  <si>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</si>
  <si>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</si>
  <si>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</si>
  <si>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</si>
  <si>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</si>
  <si>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</si>
  <si>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</si>
  <si>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</si>
  <si>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</si>
  <si>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</si>
  <si>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</si>
  <si>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</si>
  <si>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</si>
  <si>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</si>
  <si>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</si>
  <si>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</si>
  <si>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</si>
  <si>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</si>
  <si>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</si>
  <si>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</si>
  <si>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</si>
  <si>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</si>
  <si>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</si>
  <si>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</si>
  <si>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</si>
  <si>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</si>
  <si>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</si>
  <si>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</si>
  <si>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</si>
  <si>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</si>
  <si>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</si>
  <si>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</si>
  <si>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</si>
  <si>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</si>
  <si>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</si>
  <si>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</si>
  <si>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</si>
  <si>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</si>
  <si>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</si>
  <si>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</si>
  <si>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</si>
  <si>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</si>
  <si>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</si>
  <si>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</si>
  <si>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</si>
  <si>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</si>
  <si>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</si>
  <si>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</si>
  <si>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</si>
  <si>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</si>
  <si>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</si>
  <si>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</si>
  <si>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</si>
  <si>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</si>
  <si>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</si>
  <si>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</si>
  <si>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</si>
  <si>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</si>
  <si>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</si>
  <si>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</si>
  <si>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</si>
  <si>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</si>
  <si>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</si>
  <si>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</si>
  <si>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</si>
  <si>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</si>
  <si>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</si>
  <si>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</si>
  <si>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</si>
  <si>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</si>
  <si>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</si>
  <si>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</si>
  <si>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</si>
  <si>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</si>
  <si>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</si>
  <si>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</si>
  <si>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</si>
  <si>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</si>
  <si>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</si>
  <si>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</si>
  <si>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</si>
  <si>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</si>
  <si>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</si>
  <si>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</si>
  <si>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</si>
  <si>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</si>
  <si>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</si>
  <si>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</si>
  <si>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</si>
  <si>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</si>
  <si>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</si>
  <si>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</si>
  <si>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</si>
  <si>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</si>
  <si>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</si>
  <si>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</si>
  <si>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</si>
  <si>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</si>
  <si>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</si>
  <si>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</si>
  <si>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</si>
  <si>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</si>
  <si>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</si>
  <si>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</si>
  <si>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</si>
  <si>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</si>
  <si>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</si>
  <si>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</si>
  <si>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</si>
  <si>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</si>
  <si>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</si>
  <si>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</si>
  <si>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</si>
  <si>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</si>
  <si>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</si>
  <si>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</si>
  <si>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</si>
  <si>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</si>
  <si>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</si>
  <si>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</si>
  <si>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</si>
  <si>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</si>
  <si>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</si>
  <si>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</si>
  <si>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</si>
  <si>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</si>
  <si>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</si>
  <si>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</si>
  <si>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</si>
  <si>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</si>
  <si>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</si>
  <si>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</si>
  <si>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</si>
  <si>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</si>
  <si>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</si>
  <si>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</si>
  <si>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</si>
  <si>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</si>
  <si>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</si>
  <si>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</si>
  <si>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</si>
  <si>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</si>
  <si>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</si>
  <si>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</si>
  <si>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</si>
  <si>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</si>
  <si>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</si>
  <si>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</si>
  <si>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</si>
  <si>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</si>
  <si>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</si>
  <si>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</si>
  <si>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</si>
  <si>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</si>
  <si>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</si>
  <si>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</si>
  <si>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</si>
  <si>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</si>
  <si>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</si>
  <si>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</si>
  <si>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</si>
  <si>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</si>
  <si>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</si>
  <si>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</si>
  <si>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</si>
  <si>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</si>
  <si>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</si>
  <si>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</si>
  <si>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</si>
  <si>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</si>
  <si>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</si>
  <si>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</si>
  <si>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</si>
  <si>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</si>
  <si>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</si>
  <si>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</si>
  <si>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</si>
  <si>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</si>
  <si>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</si>
  <si>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</si>
  <si>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</si>
  <si>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</si>
  <si>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</si>
  <si>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</si>
  <si>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</si>
  <si>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</si>
  <si>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</si>
  <si>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</si>
  <si>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</si>
  <si>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</si>
  <si>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</si>
  <si>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</si>
  <si>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</si>
  <si>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</si>
  <si>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</si>
  <si>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</si>
  <si>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</si>
  <si>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</si>
  <si>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</si>
  <si>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</si>
  <si>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</si>
  <si>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</si>
  <si>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</si>
  <si>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</si>
  <si>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</si>
  <si>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</si>
  <si>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</si>
  <si>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</si>
  <si>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</si>
  <si>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</si>
  <si>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</si>
  <si>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</si>
  <si>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</si>
  <si>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</si>
  <si>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</si>
  <si>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</si>
  <si>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</si>
  <si>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</si>
  <si>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</si>
  <si>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</si>
  <si>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</si>
  <si>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</si>
  <si>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</si>
  <si>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</si>
  <si>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</si>
  <si>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</si>
  <si>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</si>
  <si>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</si>
  <si>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</si>
  <si>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</si>
  <si>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</si>
  <si>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</si>
  <si>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</si>
  <si>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</si>
  <si>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</si>
  <si>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</si>
  <si>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</si>
  <si>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</si>
  <si>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</si>
  <si>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</si>
  <si>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</si>
  <si>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</si>
  <si>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</si>
  <si>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</si>
  <si>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</si>
  <si>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</si>
  <si>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</si>
  <si>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</si>
  <si>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</si>
  <si>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</si>
  <si>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</si>
  <si>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</si>
  <si>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</si>
  <si>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</si>
  <si>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</si>
  <si>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</si>
  <si>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</si>
  <si>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</si>
  <si>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</si>
  <si>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</si>
  <si>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</si>
  <si>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</si>
  <si>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</si>
  <si>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</si>
  <si>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</si>
  <si>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</si>
  <si>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</si>
  <si>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</si>
  <si>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</si>
  <si>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</si>
  <si>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</si>
  <si>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</si>
  <si>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</si>
  <si>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</si>
  <si>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</si>
  <si>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</si>
  <si>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</si>
  <si>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</si>
  <si>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</si>
  <si>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</si>
  <si>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</si>
  <si>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</si>
  <si>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</si>
  <si>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</si>
  <si>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</si>
  <si>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</si>
  <si>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</si>
  <si>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</si>
  <si>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</si>
  <si>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</si>
  <si>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</si>
  <si>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</si>
  <si>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</si>
  <si>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</si>
  <si>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</si>
  <si>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</si>
  <si>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</si>
  <si>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</si>
  <si>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</si>
  <si>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</si>
  <si>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</si>
  <si>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</si>
  <si>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</si>
  <si>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</si>
  <si>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</si>
  <si>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</si>
  <si>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</si>
  <si>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</si>
  <si>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</si>
  <si>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</si>
  <si>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</si>
  <si>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</si>
  <si>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</si>
  <si>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</si>
  <si>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</si>
  <si>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</si>
  <si>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</si>
  <si>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</si>
  <si>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</si>
  <si>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</si>
  <si>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</si>
  <si>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</si>
  <si>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</si>
  <si>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</si>
  <si>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</si>
  <si>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</si>
  <si>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</si>
  <si>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</si>
  <si>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</si>
  <si>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</si>
  <si>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</si>
  <si>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</si>
  <si>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</si>
  <si>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</si>
  <si>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</si>
  <si>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</si>
  <si>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</si>
  <si>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</si>
  <si>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</si>
  <si>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</si>
  <si>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</si>
  <si>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</si>
  <si>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</si>
  <si>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</si>
  <si>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</si>
  <si>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</si>
  <si>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</si>
  <si>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</si>
  <si>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</si>
  <si>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</si>
  <si>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</si>
  <si>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</si>
  <si>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</si>
  <si>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</si>
  <si>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</si>
  <si>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</si>
  <si>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</si>
  <si>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</si>
  <si>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</si>
  <si>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</si>
  <si>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</si>
  <si>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</si>
  <si>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</si>
  <si>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</si>
  <si>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</si>
  <si>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</si>
  <si>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</si>
  <si>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</si>
  <si>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</si>
  <si>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</si>
  <si>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</si>
  <si>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</si>
  <si>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</si>
  <si>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</si>
  <si>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</si>
  <si>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</si>
  <si>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</si>
  <si>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</si>
  <si>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</si>
  <si>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</si>
  <si>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</si>
  <si>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</si>
  <si>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</si>
  <si>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</si>
  <si>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</si>
  <si>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</si>
  <si>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</si>
  <si>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</si>
  <si>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</si>
  <si>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</si>
  <si>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</si>
  <si>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</si>
  <si>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</si>
  <si>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</si>
  <si>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</si>
  <si>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</si>
  <si>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</si>
  <si>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</si>
  <si>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</si>
  <si>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</si>
  <si>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</si>
  <si>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</si>
  <si>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</si>
  <si>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</si>
  <si>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</si>
  <si>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</si>
  <si>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</si>
  <si>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</si>
  <si>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</si>
  <si>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</si>
  <si>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</si>
  <si>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</si>
  <si>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</si>
  <si>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</si>
  <si>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</si>
  <si>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</si>
  <si>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</si>
  <si>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</si>
  <si>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</si>
  <si>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</si>
  <si>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</si>
  <si>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</si>
  <si>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</si>
  <si>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</si>
  <si>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</si>
  <si>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</si>
  <si>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</si>
  <si>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</si>
  <si>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</si>
  <si>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</si>
  <si>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</si>
  <si>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</si>
  <si>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</si>
  <si>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</si>
  <si>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</si>
  <si>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</si>
  <si>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</si>
  <si>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</si>
  <si>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</si>
  <si>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</si>
  <si>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</si>
  <si>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</si>
  <si>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</si>
  <si>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</si>
  <si>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</si>
  <si>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</si>
  <si>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</si>
  <si>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</si>
  <si>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</si>
  <si>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</si>
  <si>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</si>
  <si>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</si>
  <si>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</si>
  <si>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</si>
  <si>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</si>
  <si>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</si>
  <si>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</si>
  <si>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</si>
  <si>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</si>
  <si>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</si>
  <si>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</si>
  <si>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</si>
  <si>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</si>
  <si>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</si>
  <si>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</si>
  <si>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</si>
  <si>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</si>
  <si>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</si>
  <si>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</si>
  <si>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</si>
  <si>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</si>
  <si>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</si>
  <si>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</si>
  <si>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</si>
  <si>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</si>
  <si>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</si>
  <si>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</si>
  <si>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</si>
  <si>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</si>
  <si>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</si>
  <si>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</si>
  <si>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</si>
  <si>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</si>
  <si>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</si>
  <si>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</si>
  <si>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</si>
  <si>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</si>
  <si>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</si>
  <si>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</si>
  <si>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</si>
  <si>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</si>
  <si>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</si>
  <si>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</si>
  <si>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</si>
  <si>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</si>
  <si>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</si>
  <si>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</si>
  <si>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</si>
  <si>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</si>
  <si>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</si>
  <si>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</si>
  <si>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</si>
  <si>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</si>
  <si>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</si>
  <si>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</si>
  <si>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</si>
  <si>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</si>
  <si>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</si>
  <si>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</si>
  <si>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</si>
  <si>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</si>
  <si>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</si>
  <si>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</si>
  <si>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</si>
  <si>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</si>
  <si>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</si>
  <si>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</si>
  <si>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</si>
  <si>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</si>
  <si>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</si>
  <si>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</si>
  <si>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</si>
  <si>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</si>
  <si>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</si>
  <si>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</si>
  <si>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</si>
  <si>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</si>
  <si>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</si>
  <si>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</si>
  <si>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</si>
  <si>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</si>
  <si>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</si>
  <si>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</si>
  <si>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</si>
  <si>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</si>
  <si>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</si>
  <si>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</si>
  <si>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</si>
  <si>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</si>
  <si>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</si>
  <si>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</si>
  <si>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</si>
  <si>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</si>
  <si>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</si>
  <si>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</si>
  <si>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</si>
  <si>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</si>
  <si>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</si>
  <si>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</si>
  <si>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</si>
  <si>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</si>
  <si>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</si>
  <si>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</si>
  <si>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</si>
  <si>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</si>
  <si>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</si>
  <si>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</si>
  <si>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</si>
  <si>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</si>
  <si>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</si>
  <si>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</si>
  <si>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</si>
  <si>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</si>
  <si>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</si>
  <si>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</si>
  <si>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</si>
  <si>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</si>
  <si>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</si>
  <si>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</si>
  <si>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</si>
  <si>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</si>
  <si>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</si>
  <si>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</si>
  <si>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</si>
  <si>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</si>
  <si>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</si>
  <si>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</si>
  <si>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</si>
  <si>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</si>
  <si>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</si>
  <si>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</si>
  <si>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</si>
  <si>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</si>
  <si>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</si>
  <si>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</si>
  <si>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</si>
  <si>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</si>
  <si>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</si>
  <si>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</si>
  <si>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</si>
  <si>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</si>
  <si>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</si>
  <si>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</si>
  <si>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</si>
  <si>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</si>
  <si>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</si>
  <si>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</si>
  <si>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</si>
  <si>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</si>
  <si>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</si>
  <si>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</si>
  <si>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</si>
  <si>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</si>
  <si>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</si>
  <si>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</si>
  <si>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</si>
  <si>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</si>
  <si>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</si>
  <si>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</si>
  <si>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</si>
  <si>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</si>
  <si>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</si>
  <si>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</si>
  <si>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</si>
  <si>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</si>
  <si>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</si>
  <si>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</si>
  <si>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</si>
  <si>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</si>
  <si>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</si>
  <si>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</si>
  <si>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</si>
  <si>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</si>
  <si>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</si>
  <si>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</si>
  <si>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</si>
  <si>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</si>
  <si>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</si>
  <si>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</si>
  <si>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</si>
  <si>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</si>
  <si>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</si>
  <si>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</si>
  <si>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</si>
  <si>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</si>
  <si>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</si>
  <si>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</si>
  <si>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</si>
  <si>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</si>
  <si>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</si>
  <si>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</si>
  <si>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</si>
  <si>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</si>
  <si>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</si>
  <si>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</si>
  <si>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</si>
  <si>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</si>
  <si>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</si>
  <si>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</si>
  <si>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</si>
  <si>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</si>
  <si>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</si>
  <si>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</si>
  <si>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</si>
  <si>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</si>
  <si>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</si>
  <si>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</si>
  <si>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</si>
  <si>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</si>
  <si>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</si>
  <si>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</si>
  <si>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</si>
  <si>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</si>
  <si>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</si>
  <si>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</si>
  <si>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</si>
  <si>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</si>
  <si>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</si>
  <si>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</si>
  <si>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</si>
  <si>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</si>
  <si>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</si>
  <si>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</si>
  <si>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</si>
  <si>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</si>
  <si>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</si>
  <si>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</si>
  <si>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</si>
  <si>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</si>
  <si>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</si>
  <si>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</si>
  <si>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</si>
  <si>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</si>
  <si>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</si>
  <si>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</si>
  <si>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</si>
  <si>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</si>
  <si>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</si>
  <si>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</si>
  <si>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</si>
  <si>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</si>
  <si>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</si>
  <si>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</si>
  <si>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</si>
  <si>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</si>
  <si>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</si>
  <si>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</si>
  <si>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</si>
  <si>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</si>
  <si>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</si>
  <si>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</si>
  <si>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</si>
  <si>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</si>
  <si>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</si>
  <si>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</si>
  <si>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</si>
  <si>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</si>
  <si>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</si>
  <si>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</si>
  <si>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</si>
  <si>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</si>
  <si>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</si>
  <si>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</si>
  <si>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</si>
  <si>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</si>
  <si>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</si>
  <si>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</si>
  <si>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</si>
  <si>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</si>
  <si>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</si>
  <si>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</si>
  <si>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</si>
  <si>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</si>
  <si>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</si>
  <si>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</si>
  <si>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</si>
  <si>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</si>
  <si>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</si>
  <si>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</si>
  <si>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</si>
  <si>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</si>
  <si>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</si>
  <si>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</si>
  <si>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</si>
  <si>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</si>
  <si>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</si>
  <si>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</si>
  <si>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</si>
  <si>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</si>
  <si>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</si>
  <si>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</si>
  <si>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</si>
  <si>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</si>
  <si>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</si>
  <si>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</si>
  <si>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</si>
  <si>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</si>
  <si>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</si>
  <si>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</si>
  <si>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</si>
  <si>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</si>
  <si>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</si>
  <si>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</si>
  <si>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</si>
  <si>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</si>
  <si>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</si>
  <si>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</si>
  <si>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</si>
  <si>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</si>
  <si>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</si>
  <si>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</si>
  <si>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</si>
  <si>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</si>
  <si>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</si>
  <si>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</si>
  <si>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</si>
  <si>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</si>
  <si>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</si>
  <si>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</si>
  <si>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</si>
  <si>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</si>
  <si>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</si>
  <si>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</si>
  <si>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</si>
  <si>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</si>
  <si>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</si>
  <si>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</si>
  <si>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</si>
  <si>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</si>
  <si>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</si>
  <si>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</si>
  <si>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</si>
  <si>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</si>
  <si>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</si>
  <si>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</si>
  <si>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</si>
  <si>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</si>
  <si>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</si>
  <si>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</si>
  <si>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</si>
  <si>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</si>
  <si>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</si>
  <si>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</si>
  <si>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</si>
  <si>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</si>
  <si>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</si>
  <si>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</si>
  <si>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</si>
  <si>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</si>
  <si>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</si>
  <si>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</si>
  <si>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</si>
  <si>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</si>
  <si>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</si>
  <si>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</si>
  <si>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</si>
  <si>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</si>
  <si>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</si>
  <si>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</si>
  <si>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</si>
  <si>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</si>
  <si>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</si>
  <si>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</si>
  <si>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</si>
  <si>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</si>
  <si>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</si>
  <si>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</si>
  <si>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</si>
  <si>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</si>
  <si>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</si>
  <si>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</si>
  <si>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</si>
  <si>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</si>
  <si>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</si>
  <si>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</si>
  <si>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</si>
  <si>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</si>
  <si>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</si>
  <si>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</si>
  <si>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</si>
  <si>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</si>
  <si>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</si>
  <si>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</si>
  <si>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</si>
  <si>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</si>
  <si>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</si>
  <si>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</si>
  <si>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</si>
  <si>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</si>
  <si>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</si>
  <si>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</si>
  <si>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</si>
  <si>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</si>
  <si>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</si>
  <si>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</si>
  <si>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</si>
  <si>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</si>
  <si>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</si>
  <si>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</si>
  <si>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</si>
  <si>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</si>
  <si>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</si>
  <si>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</si>
  <si>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</si>
  <si>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</si>
  <si>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</si>
  <si>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</si>
  <si>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</si>
  <si>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</si>
  <si>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</si>
  <si>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</si>
  <si>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</si>
  <si>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</si>
  <si>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</si>
  <si>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</si>
  <si>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</si>
  <si>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</si>
  <si>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</si>
  <si>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</si>
  <si>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</si>
  <si>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</si>
  <si>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</si>
  <si>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</si>
  <si>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</si>
  <si>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</si>
  <si>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</si>
  <si>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</si>
  <si>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</si>
  <si>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</si>
  <si>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</si>
  <si>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</si>
  <si>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</si>
  <si>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</si>
  <si>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</si>
  <si>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</si>
  <si>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</si>
  <si>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</si>
  <si>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</si>
  <si>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</si>
  <si>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</si>
  <si>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</si>
  <si>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</si>
  <si>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</si>
  <si>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</si>
  <si>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</si>
  <si>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</si>
  <si>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</si>
  <si>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</si>
  <si>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</si>
  <si>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</si>
  <si>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</si>
  <si>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</si>
  <si>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</si>
  <si>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</si>
  <si>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</si>
  <si>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</si>
  <si>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</si>
  <si>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</si>
  <si>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</si>
  <si>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</si>
  <si>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</si>
  <si>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</si>
  <si>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</si>
  <si>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</si>
  <si>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</si>
  <si>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</si>
  <si>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</si>
  <si>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</si>
  <si>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</si>
  <si>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</si>
  <si>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</si>
  <si>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</si>
  <si>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</si>
  <si>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</si>
  <si>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</si>
  <si>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</si>
  <si>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</si>
  <si>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</si>
  <si>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</si>
  <si>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</si>
  <si>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</si>
  <si>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</si>
  <si>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</si>
  <si>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</si>
  <si>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</si>
  <si>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</si>
  <si>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</si>
  <si>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</si>
  <si>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</si>
  <si>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</si>
  <si>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</si>
  <si>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</si>
  <si>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</si>
  <si>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</si>
  <si>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</si>
  <si>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</si>
  <si>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</si>
  <si>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</si>
  <si>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</si>
  <si>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</si>
  <si>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</si>
  <si>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</si>
  <si>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</si>
  <si>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</si>
  <si>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</si>
  <si>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</si>
  <si>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</si>
  <si>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</si>
  <si>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</si>
  <si>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</si>
  <si>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</si>
  <si>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</si>
  <si>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</si>
  <si>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</si>
  <si>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</si>
  <si>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</si>
  <si>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</si>
  <si>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</si>
  <si>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</si>
  <si>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</si>
  <si>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</si>
  <si>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</si>
  <si>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</si>
  <si>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</si>
  <si>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</si>
  <si>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</si>
  <si>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</si>
  <si>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</si>
  <si>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</si>
  <si>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</si>
  <si>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</si>
  <si>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</si>
  <si>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</si>
  <si>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</si>
  <si>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</si>
  <si>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</si>
  <si>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</si>
  <si>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</si>
  <si>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</si>
  <si>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</si>
  <si>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</si>
  <si>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</si>
  <si>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</si>
  <si>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</si>
  <si>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</si>
  <si>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</si>
  <si>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</si>
  <si>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</si>
  <si>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</si>
  <si>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</si>
  <si>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</si>
  <si>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</si>
  <si>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</si>
  <si>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</si>
  <si>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</si>
  <si>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</si>
  <si>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</si>
  <si>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</si>
  <si>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</si>
  <si>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</si>
  <si>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</si>
  <si>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</si>
  <si>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</si>
  <si>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</si>
  <si>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</si>
  <si>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</si>
  <si>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</si>
  <si>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</si>
  <si>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</si>
  <si>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</si>
  <si>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</si>
  <si>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</si>
  <si>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</si>
  <si>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</si>
  <si>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</si>
  <si>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</si>
  <si>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</si>
  <si>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</si>
  <si>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</si>
  <si>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</si>
  <si>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</si>
  <si>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</si>
  <si>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</si>
  <si>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</si>
  <si>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</si>
  <si>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</si>
  <si>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</si>
  <si>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</si>
  <si>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</si>
  <si>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</si>
  <si>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</si>
  <si>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</si>
  <si>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</si>
  <si>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</si>
  <si>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</si>
  <si>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</si>
  <si>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</si>
  <si>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</si>
  <si>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</si>
  <si>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</si>
  <si>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</si>
  <si>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</si>
  <si>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</si>
  <si>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</si>
  <si>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</si>
  <si>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</si>
  <si>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</si>
  <si>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</si>
  <si>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</si>
  <si>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</si>
  <si>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</si>
  <si>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</si>
  <si>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</si>
  <si>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</si>
  <si>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</si>
  <si>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</si>
  <si>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</si>
  <si>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</si>
  <si>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</si>
  <si>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</si>
  <si>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</si>
  <si>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</si>
  <si>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</si>
  <si>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</si>
  <si>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</si>
  <si>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</si>
  <si>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</si>
  <si>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</si>
  <si>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</si>
  <si>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</si>
  <si>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</si>
  <si>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</si>
  <si>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</si>
  <si>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</si>
  <si>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</si>
  <si>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</si>
  <si>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</si>
  <si>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</si>
  <si>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</si>
  <si>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</si>
  <si>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</si>
  <si>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</si>
  <si>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</si>
  <si>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</si>
  <si>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</si>
  <si>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</si>
  <si>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</si>
  <si>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</si>
  <si>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</si>
  <si>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</si>
  <si>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</si>
  <si>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</si>
  <si>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</si>
  <si>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</si>
  <si>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</si>
  <si>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</si>
  <si>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</si>
  <si>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</si>
  <si>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</si>
  <si>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</si>
  <si>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</si>
  <si>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</si>
  <si>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</si>
  <si>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</si>
  <si>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</si>
  <si>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</si>
  <si>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</si>
  <si>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</si>
  <si>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</si>
  <si>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</si>
  <si>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</si>
  <si>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</si>
  <si>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</si>
  <si>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</si>
  <si>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</si>
  <si>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</si>
  <si>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</si>
  <si>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</si>
  <si>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</si>
  <si>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</si>
  <si>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</si>
  <si>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</si>
  <si>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</si>
  <si>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</si>
  <si>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</si>
  <si>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</si>
  <si>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</si>
  <si>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</si>
  <si>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</si>
  <si>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</si>
  <si>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</si>
  <si>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</si>
  <si>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</si>
  <si>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</si>
  <si>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</si>
  <si>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</si>
  <si>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</si>
  <si>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</si>
  <si>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</si>
  <si>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</si>
  <si>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</si>
  <si>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</si>
  <si>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</si>
  <si>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</si>
  <si>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</si>
  <si>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</si>
  <si>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</si>
  <si>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</si>
  <si>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</si>
  <si>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</si>
  <si>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</si>
  <si>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</si>
  <si>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</si>
  <si>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</si>
  <si>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</si>
  <si>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</si>
  <si>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</si>
  <si>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</si>
  <si>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</si>
  <si>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</si>
  <si>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</si>
  <si>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</si>
  <si>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</si>
  <si>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</si>
  <si>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</si>
  <si>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</si>
  <si>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</si>
  <si>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</si>
  <si>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</si>
  <si>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</si>
  <si>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</si>
  <si>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</si>
  <si>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</si>
  <si>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</si>
  <si>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</si>
  <si>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</si>
  <si>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</si>
  <si>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</si>
  <si>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</si>
  <si>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</si>
  <si>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</si>
  <si>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</si>
  <si>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</si>
  <si>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</si>
  <si>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</si>
  <si>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</si>
  <si>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</si>
  <si>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</si>
  <si>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</si>
  <si>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</si>
  <si>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</si>
  <si>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</si>
  <si>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</si>
  <si>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</si>
  <si>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</si>
  <si>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</si>
  <si>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</si>
  <si>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</si>
  <si>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</si>
  <si>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</si>
  <si>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</si>
  <si>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</si>
  <si>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</si>
  <si>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</si>
  <si>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</si>
  <si>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</si>
  <si>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</si>
  <si>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</si>
  <si>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</si>
  <si>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</si>
  <si>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</si>
  <si>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</si>
  <si>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</si>
  <si>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</si>
  <si>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</si>
  <si>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</si>
  <si>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</si>
  <si>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</si>
  <si>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</si>
  <si>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</si>
  <si>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</si>
  <si>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</si>
  <si>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</si>
  <si>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</si>
  <si>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</si>
  <si>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</si>
  <si>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</si>
  <si>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</si>
  <si>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</si>
  <si>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</si>
  <si>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</si>
  <si>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</si>
  <si>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</si>
  <si>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</si>
  <si>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</si>
  <si>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</si>
  <si>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</si>
  <si>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</si>
  <si>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</si>
  <si>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</si>
  <si>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</si>
  <si>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</si>
  <si>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</si>
  <si>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</si>
  <si>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</si>
  <si>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</si>
  <si>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</si>
  <si>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</si>
  <si>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</si>
  <si>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</si>
  <si>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</si>
  <si>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</si>
  <si>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</si>
  <si>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</si>
  <si>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</si>
  <si>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</si>
  <si>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</si>
  <si>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</si>
  <si>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</si>
  <si>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</si>
  <si>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</si>
  <si>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</si>
  <si>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</si>
  <si>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</si>
  <si>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</si>
  <si>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</si>
  <si>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</si>
  <si>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</si>
  <si>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</si>
  <si>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</si>
  <si>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</si>
  <si>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</si>
  <si>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</si>
  <si>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</si>
  <si>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</si>
  <si>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</si>
  <si>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</si>
  <si>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</si>
  <si>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</si>
  <si>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</si>
  <si>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</si>
  <si>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</si>
  <si>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</si>
  <si>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</si>
  <si>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</si>
  <si>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</si>
  <si>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</si>
  <si>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</si>
  <si>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</si>
  <si>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</si>
  <si>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</si>
  <si>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</si>
  <si>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</si>
  <si>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</si>
  <si>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</si>
  <si>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</si>
  <si>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</si>
  <si>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</si>
  <si>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</si>
  <si>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</si>
  <si>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</si>
  <si>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</si>
  <si>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</si>
  <si>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</si>
  <si>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</si>
  <si>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</si>
  <si>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</si>
  <si>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</si>
  <si>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</si>
  <si>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</si>
  <si>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</si>
  <si>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</si>
  <si>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</si>
  <si>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</si>
  <si>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</si>
  <si>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</si>
  <si>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</si>
  <si>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</si>
  <si>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</si>
  <si>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</si>
  <si>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</si>
  <si>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</si>
  <si>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</si>
  <si>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</si>
  <si>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</si>
  <si>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</si>
  <si>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</si>
  <si>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</si>
  <si>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</si>
  <si>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</si>
  <si>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</si>
  <si>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</si>
  <si>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</si>
  <si>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</si>
  <si>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</si>
  <si>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</si>
  <si>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</si>
  <si>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</si>
  <si>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</si>
  <si>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</si>
  <si>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</si>
  <si>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</si>
  <si>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</si>
  <si>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</si>
  <si>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</si>
  <si>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</si>
  <si>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</si>
  <si>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</si>
  <si>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</si>
  <si>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</si>
  <si>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</si>
  <si>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</si>
  <si>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</si>
  <si>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</si>
  <si>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</si>
  <si>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</si>
  <si>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</si>
  <si>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</si>
  <si>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</si>
  <si>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</si>
  <si>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</si>
  <si>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</si>
  <si>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</si>
  <si>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</si>
  <si>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</si>
  <si>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</si>
  <si>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</si>
  <si>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</si>
  <si>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</si>
  <si>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</si>
  <si>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</si>
  <si>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</si>
  <si>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</si>
  <si>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</si>
  <si>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</si>
  <si>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</si>
  <si>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</si>
  <si>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</si>
  <si>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</si>
  <si>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</si>
  <si>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</si>
  <si>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</si>
  <si>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</si>
  <si>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</si>
  <si>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</si>
  <si>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</si>
  <si>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</si>
  <si>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</si>
  <si>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</si>
  <si>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</si>
  <si>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</si>
  <si>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</si>
  <si>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</si>
  <si>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</si>
  <si>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</si>
  <si>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</si>
  <si>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</si>
  <si>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</si>
  <si>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</si>
  <si>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</si>
  <si>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</si>
  <si>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</si>
  <si>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</si>
  <si>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</si>
  <si>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</si>
  <si>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</si>
  <si>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</si>
  <si>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</si>
  <si>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</si>
  <si>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</si>
  <si>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</si>
  <si>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</si>
  <si>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</si>
  <si>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</si>
  <si>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</si>
  <si>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</si>
  <si>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</si>
  <si>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</si>
  <si>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</si>
  <si>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</si>
  <si>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</si>
  <si>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</si>
  <si>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</si>
  <si>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</si>
  <si>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</si>
  <si>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</si>
  <si>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</si>
  <si>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</si>
  <si>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</si>
  <si>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</si>
  <si>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</si>
  <si>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</si>
  <si>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</si>
  <si>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</si>
  <si>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</si>
  <si>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</si>
  <si>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</si>
  <si>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</si>
  <si>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</si>
  <si>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</si>
  <si>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</si>
  <si>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</si>
  <si>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</si>
  <si>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</si>
  <si>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</si>
  <si>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</si>
  <si>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</si>
  <si>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</si>
  <si>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</si>
  <si>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</si>
  <si>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</si>
  <si>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</si>
  <si>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</si>
  <si>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</si>
  <si>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</si>
  <si>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</si>
  <si>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</si>
  <si>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</si>
  <si>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</si>
  <si>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</si>
  <si>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</si>
  <si>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</si>
  <si>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</si>
  <si>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</si>
  <si>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</si>
  <si>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</si>
  <si>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</si>
  <si>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</si>
  <si>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</si>
  <si>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</si>
  <si>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</si>
  <si>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</si>
  <si>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</si>
  <si>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</si>
  <si>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</si>
  <si>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</si>
  <si>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</si>
  <si>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</si>
  <si>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</si>
  <si>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</si>
  <si>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</si>
  <si>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</si>
  <si>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</si>
  <si>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</si>
  <si>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</si>
  <si>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</si>
  <si>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</si>
  <si>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</si>
  <si>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</si>
  <si>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</si>
  <si>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</si>
  <si>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</si>
  <si>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</si>
  <si>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</si>
  <si>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</si>
  <si>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</si>
  <si>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</si>
  <si>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</si>
  <si>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</si>
  <si>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</si>
  <si>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</si>
  <si>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</si>
  <si>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</si>
  <si>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</si>
  <si>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</si>
  <si>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</si>
  <si>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</si>
  <si>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</si>
  <si>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</si>
  <si>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</si>
  <si>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</si>
  <si>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</si>
  <si>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</si>
  <si>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</si>
  <si>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</si>
  <si>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</si>
  <si>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</si>
  <si>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</si>
  <si>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</si>
  <si>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</si>
  <si>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</si>
  <si>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</si>
  <si>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</si>
  <si>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</si>
  <si>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</si>
  <si>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</si>
  <si>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</si>
  <si>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</si>
  <si>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</si>
  <si>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</si>
  <si>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</si>
  <si>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</si>
  <si>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</si>
  <si>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</si>
  <si>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</si>
  <si>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</si>
  <si>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</si>
  <si>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</si>
  <si>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</si>
  <si>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</si>
  <si>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</si>
  <si>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</si>
  <si>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</si>
  <si>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</si>
  <si>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</si>
  <si>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</si>
  <si>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</si>
  <si>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</si>
  <si>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</si>
  <si>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</si>
  <si>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</si>
  <si>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</si>
  <si>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</si>
  <si>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</si>
  <si>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</si>
  <si>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</si>
  <si>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</si>
  <si>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</si>
  <si>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</si>
  <si>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</si>
  <si>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</si>
  <si>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</si>
  <si>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</si>
  <si>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</si>
  <si>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</si>
  <si>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</si>
  <si>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</si>
  <si>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</si>
  <si>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</si>
  <si>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</si>
  <si>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</si>
  <si>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</si>
  <si>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</si>
  <si>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</si>
  <si>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</si>
  <si>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</si>
  <si>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</si>
  <si>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</si>
  <si>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</si>
  <si>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</si>
  <si>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</si>
  <si>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</si>
  <si>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</si>
  <si>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</si>
  <si>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</si>
  <si>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</si>
  <si>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</si>
  <si>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</si>
  <si>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</si>
  <si>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</si>
  <si>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</si>
  <si>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</si>
  <si>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</si>
  <si>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</si>
  <si>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</si>
  <si>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</si>
  <si>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</si>
  <si>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</si>
  <si>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</si>
  <si>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</si>
  <si>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</si>
  <si>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</si>
  <si>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</si>
  <si>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</si>
  <si>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</si>
  <si>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</si>
  <si>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</si>
  <si>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</si>
  <si>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</si>
  <si>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</si>
  <si>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</si>
  <si>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</si>
  <si>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</si>
  <si>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</si>
  <si>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</si>
  <si>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</si>
  <si>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</si>
  <si>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</si>
  <si>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</si>
  <si>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</si>
  <si>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</si>
  <si>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</si>
  <si>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</si>
  <si>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</si>
  <si>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</si>
  <si>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</si>
  <si>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</si>
  <si>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</si>
  <si>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</si>
  <si>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</si>
  <si>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</si>
  <si>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</si>
  <si>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</si>
  <si>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</si>
  <si>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</si>
  <si>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</si>
  <si>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</si>
  <si>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</si>
  <si>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</si>
  <si>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</si>
  <si>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</si>
  <si>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</si>
  <si>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</si>
  <si>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</si>
  <si>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</si>
  <si>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</si>
  <si>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</si>
  <si>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</si>
  <si>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</si>
  <si>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</si>
  <si>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</si>
  <si>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</si>
  <si>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</si>
  <si>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</si>
  <si>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</si>
  <si>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</si>
  <si>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</si>
  <si>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</si>
  <si>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</si>
  <si>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</si>
  <si>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</si>
  <si>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</si>
  <si>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</si>
  <si>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</si>
  <si>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</si>
  <si>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</si>
  <si>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</si>
  <si>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</si>
  <si>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</si>
  <si>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</si>
  <si>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</si>
  <si>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</si>
  <si>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</si>
  <si>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</si>
  <si>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</si>
  <si>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</si>
  <si>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</si>
  <si>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</si>
  <si>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</si>
  <si>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</si>
  <si>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</si>
  <si>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</si>
  <si>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</si>
  <si>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</si>
  <si>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</si>
  <si>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</si>
  <si>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</si>
  <si>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</si>
  <si>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</si>
  <si>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</si>
  <si>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</si>
  <si>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</si>
  <si>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</si>
  <si>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</si>
  <si>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</si>
  <si>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</si>
  <si>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</si>
  <si>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</si>
  <si>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</si>
  <si>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</si>
  <si>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</si>
  <si>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</si>
  <si>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</si>
  <si>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</si>
  <si>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</si>
  <si>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</si>
  <si>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</si>
  <si>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</si>
  <si>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</si>
  <si>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</si>
  <si>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</si>
  <si>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</si>
  <si>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</si>
  <si>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</si>
  <si>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</si>
  <si>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</si>
  <si>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</si>
  <si>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</si>
  <si>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</si>
  <si>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</si>
  <si>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</si>
  <si>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</si>
  <si>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</si>
  <si>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</si>
  <si>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</si>
  <si>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</si>
  <si>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</si>
  <si>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</si>
  <si>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</si>
  <si>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</si>
  <si>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</si>
  <si>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</si>
  <si>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</si>
  <si>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</si>
  <si>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</si>
  <si>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</si>
  <si>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</si>
  <si>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</si>
  <si>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</si>
  <si>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</si>
  <si>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</si>
  <si>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</si>
  <si>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</si>
  <si>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</si>
  <si>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</si>
  <si>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</si>
  <si>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</si>
  <si>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</si>
  <si>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</si>
  <si>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</si>
  <si>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</si>
  <si>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</si>
  <si>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</si>
  <si>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</si>
  <si>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</si>
  <si>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</si>
  <si>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</si>
  <si>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</si>
  <si>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</si>
  <si>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</si>
  <si>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</si>
  <si>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</si>
  <si>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</si>
  <si>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</si>
  <si>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</si>
  <si>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</si>
  <si>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</si>
  <si>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</si>
  <si>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</si>
  <si>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</si>
  <si>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</si>
  <si>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</si>
  <si>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</si>
  <si>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</si>
  <si>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</si>
  <si>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</si>
  <si>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</si>
  <si>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</si>
  <si>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</si>
  <si>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</si>
  <si>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</si>
  <si>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</si>
  <si>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</si>
  <si>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</si>
  <si>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</si>
  <si>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</si>
  <si>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</si>
  <si>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</si>
  <si>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</si>
  <si>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</si>
  <si>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</si>
  <si>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</si>
  <si>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</si>
  <si>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</si>
  <si>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</si>
  <si>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</si>
  <si>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</si>
  <si>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</si>
  <si>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</si>
  <si>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</si>
  <si>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</si>
  <si>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</si>
  <si>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</si>
  <si>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</si>
  <si>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</si>
  <si>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</si>
  <si>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</si>
  <si>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</si>
  <si>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</si>
  <si>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</si>
  <si>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</si>
  <si>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</si>
  <si>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</si>
  <si>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</si>
  <si>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</si>
  <si>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</si>
  <si>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</si>
  <si>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</si>
  <si>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</si>
  <si>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</si>
  <si>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</si>
  <si>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</si>
  <si>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</si>
  <si>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PCM-20251208-00000556</t>
  </si>
  <si>
    <t xml:space="preserve">Team on way need 60 min </t>
  </si>
  <si>
    <t>PCM-20251208-00000623</t>
  </si>
  <si>
    <t xml:space="preserve">Team on way need 150 min </t>
  </si>
  <si>
    <t>PCM-20251208-00000643</t>
  </si>
  <si>
    <t xml:space="preserve">Team on way need 120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</si>
  <si>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</si>
  <si>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</si>
  <si>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</si>
  <si>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</si>
  <si>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</si>
  <si>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</si>
  <si>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</si>
  <si>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</si>
  <si>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</si>
  <si>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</si>
  <si>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</si>
  <si>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</si>
  <si>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</si>
  <si>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</si>
  <si>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</si>
  <si>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</si>
  <si>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</si>
  <si>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</si>
  <si>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after hub site restored TRM shared power issue in MAS0030  50 mins</t>
  </si>
  <si>
    <t>Major issue in the SCECO meter ,The sceco wall containing all the meters which serving the building has been collapsed</t>
  </si>
  <si>
    <t xml:space="preserve"> the flood cut the road ,team faced access issue</t>
  </si>
  <si>
    <t>PCM-20251208-00000652</t>
  </si>
  <si>
    <t>30 mins</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</si>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</sst>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5" totalsRowShown="0" headerRowDxfId="79" dataDxfId="78" headerRowBorderDxfId="76" tableBorderDxfId="77" totalsRowBorderDxfId="75">
  <autoFilter ref="A1:L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09" totalsRowShown="0" headerRowDxfId="62" dataDxfId="61" headerRowBorderDxfId="59" tableBorderDxfId="60">
  <autoFilter ref="A1:L9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3" totalsRowShown="0" headerRowDxfId="46" dataDxfId="45" headerRowBorderDxfId="43" tableBorderDxfId="44" totalsRowBorderDxfId="42">
  <autoFilter ref="A1:L1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3" totalsRowShown="0" headerRowDxfId="13" tableBorderDxfId="12">
  <autoFilter ref="A1:L39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336.35369907407585</v>
      </c>
      <c r="H2" s="73">
        <v>45662.943402777775</v>
      </c>
      <c r="I2" s="56" t="str">
        <f>IFERROR(VLOOKUP(D2,DB!A:F,6,0),"")</f>
        <v>Generator-SG</v>
      </c>
      <c r="J2" s="56" t="str">
        <f>IFERROR(VLOOKUP(D2,DB!A:G,7,0),"")</f>
        <v>Dead</v>
      </c>
      <c r="K2" s="64" t="s">
        <v>39107</v>
      </c>
      <c r="L2" s="62" t="str">
        <f>IFERROR(VLOOKUP(D2,DB!A:I,9,0),"")</f>
        <v>Latis</v>
      </c>
    </row>
    <row r="3" spans="1:15" ht="27.75" customHeight="1">
      <c r="A3" s="125" t="s">
        <v>39108</v>
      </c>
      <c r="B3" s="124" t="str">
        <f>IFERROR(VLOOKUP(D3,DB!A:K,11,0),"")</f>
        <v>R1</v>
      </c>
      <c r="C3" s="124">
        <v>1</v>
      </c>
      <c r="D3" s="56" t="s">
        <v>12732</v>
      </c>
      <c r="E3" s="123" t="s">
        <v>39106</v>
      </c>
      <c r="F3" s="122">
        <v>45999.230555555558</v>
      </c>
      <c r="G3" s="121">
        <f ca="1">IFERROR(NOW()-F3,"-")</f>
        <v>7.1569097221072298E-2</v>
      </c>
      <c r="H3" s="122">
        <v>45999.225682870368</v>
      </c>
      <c r="I3" s="124" t="str">
        <f>IFERROR(VLOOKUP(D3,DB!A:F,6,0),"")</f>
        <v>Generator-SG</v>
      </c>
      <c r="J3" s="124" t="str">
        <f>IFERROR(VLOOKUP(D3,DB!A:G,7,0),"")</f>
        <v>Dead</v>
      </c>
      <c r="K3" s="120" t="s">
        <v>39109</v>
      </c>
      <c r="L3" s="119" t="str">
        <f>IFERROR(VLOOKUP(D3,DB!A:I,9,0),"")</f>
        <v>Latis</v>
      </c>
    </row>
    <row r="4" spans="1:15" ht="15" customHeight="1">
      <c r="A4" s="125" t="s">
        <v>39110</v>
      </c>
      <c r="B4" s="124" t="str">
        <f>IFERROR(VLOOKUP(D4,DB!A:K,11,0),"")</f>
        <v>R1</v>
      </c>
      <c r="C4" s="124">
        <v>3</v>
      </c>
      <c r="D4" s="56" t="s">
        <v>9922</v>
      </c>
      <c r="E4" s="123" t="s">
        <v>39106</v>
      </c>
      <c r="F4" s="122">
        <v>45999.265844907408</v>
      </c>
      <c r="G4" s="121">
        <f ca="1">IFERROR(NOW()-F4,"-")</f>
        <v>3.6279745370848104E-2</v>
      </c>
      <c r="H4" s="122">
        <v>45999.259340277778</v>
      </c>
      <c r="I4" s="124" t="str">
        <f>IFERROR(VLOOKUP(D4,DB!A:F,6,0),"")</f>
        <v>SCECO</v>
      </c>
      <c r="J4" s="124" t="str">
        <f>IFERROR(VLOOKUP(D4,DB!A:G,7,0),"")</f>
        <v>Dead</v>
      </c>
      <c r="K4" s="120" t="s">
        <v>39111</v>
      </c>
      <c r="L4" s="119" t="str">
        <f>IFERROR(VLOOKUP(D4,DB!A:I,9,0),"")</f>
        <v>Latis</v>
      </c>
    </row>
    <row r="5" spans="1:15" ht="15" customHeight="1">
      <c r="A5" s="125" t="s">
        <v>39112</v>
      </c>
      <c r="B5" s="124" t="str">
        <f>IFERROR(VLOOKUP(D5,DB!A:K,11,0),"")</f>
        <v>R1</v>
      </c>
      <c r="C5" s="124">
        <v>1</v>
      </c>
      <c r="D5" s="56" t="s">
        <v>21621</v>
      </c>
      <c r="E5" s="123" t="s">
        <v>39106</v>
      </c>
      <c r="F5" s="122">
        <v>45999.271354166667</v>
      </c>
      <c r="G5" s="121">
        <f ca="1">IFERROR(NOW()-F5,"-")</f>
        <v>3.0770486111578066E-2</v>
      </c>
      <c r="H5" s="122">
        <v>45999.266504629632</v>
      </c>
      <c r="I5" s="124" t="str">
        <f>IFERROR(VLOOKUP(D5,DB!A:F,6,0),"")</f>
        <v>Generator-SG</v>
      </c>
      <c r="J5" s="124" t="str">
        <f>IFERROR(VLOOKUP(D5,DB!A:G,7,0),"")</f>
        <v>Vandalized</v>
      </c>
      <c r="K5" s="120" t="s">
        <v>39113</v>
      </c>
      <c r="L5" s="119" t="str">
        <f>IFERROR(VLOOKUP(D5,DB!A:I,9,0),"")</f>
        <v>Latis</v>
      </c>
    </row>
    <row r="6" spans="1:15" ht="15" customHeight="1">
      <c r="A6" s="125"/>
      <c r="B6" s="124" t="str">
        <f>IFERROR(VLOOKUP(D6,DB!A:K,11,0),"")</f>
        <v/>
      </c>
      <c r="C6" s="124"/>
      <c r="D6" s="56"/>
      <c r="E6" s="123"/>
      <c r="F6" s="122"/>
      <c r="G6" s="121">
        <f ca="1">IFERROR(NOW()-F6,"-")</f>
        <v>45999.302124652779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45999.302124652779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45999.302124652779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45999.302124652779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45999.302124652779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45999.302124652779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45999.302124652779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45999.302124652779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45999.302124652779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45999.302124652779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45999.302124652779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45999.302124652779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45999.302124652779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45999.302124652779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45999.302124652779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45999.302124652779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45999.302124652779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45999.302124652779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45999.302124652779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45999.302124652779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45999.302124652779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45999.302124652779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45999.302124652779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45999.302124652779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45999.302124652779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45999.302124652779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45999.302124652779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45999.302124652779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45999.302124652779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45999.302124652779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45999.302124652779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45999.302124652779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45999.302124652779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45999.302124652779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45999.302124652779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45999.302124652779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45999.302124652779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45999.302124652779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45999.302124652779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45999.302124652779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45999.302124652779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45999.302124652779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45999.302124652779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45999.302124652779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45999.302124652779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45999.302124652779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45999.302124652779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45999.302124652779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45999.302124652779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45999.302124652779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45999.302124652779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45999.302124652779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45999.302124652779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45999.302124652779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45999.302124652779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45999.302124652779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45999.302124652779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45999.302124652779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45999.302124652779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45999.302124652779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45999.302124652779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45999.302124652779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45999.302124652779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45999.302124652779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45999.302124652779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45999.302124652779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45999.302124652779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45999.302124652779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45999.302124652779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45999.302124652779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45999.302124652779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45999.302124652779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45999.302124652779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45999.302124652779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45999.302124652779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45999.302124652779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45999.302124652779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45999.302124652779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45999.302124652779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45999.302124652779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45999.302124652779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45999.302124652779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45999.302124652779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45999.302124652779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45999.302124652779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45999.302124652779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45999.302124652779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45999.302124652779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45999.302124652779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45999.302124652779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45999.302124652779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45999.302124652779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45999.302124652779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45999.302124652779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45999.302124652779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45999.302124652779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45999.302124652779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45999.302124652779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45999.302124652779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45999.302124652779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45999.302124652779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45999.302124652779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45999.302124652779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45999.302124652779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45999.302124652779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45999.302124652779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45999.302124652779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45999.302124652779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45999.302124652779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45999.302124652779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45999.302124652779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45999.302124652779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45999.302124652779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45999.302124652779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45999.302124652779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45999.302124652779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45999.302124652779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45999.302124652779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45999.302124652779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45999.302124652779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45999.302124652779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45999.302124652779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45999.302124652779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45999.302124652779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45999.302124652779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45999.302124652779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45999.302124652779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45999.302124652779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45999.302124652779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45999.302124652779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45999.302124652779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45999.302124652779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45999.302124652779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45999.302124652779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45999.302124652779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45999.302124652779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45999.302124652779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45999.302124652779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45999.302124652779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45999.302124652779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45999.302124652779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45999.302124652779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45999.302124652779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45999.302124652779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45999.302124652779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45999.302124652779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45999.302124652779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45999.302124652779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45999.302124652779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45999.302124652779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45999.302124652779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45999.302124652779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45999.302124652779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45999.302124652779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45999.302124652779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45999.302124652779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45999.302124652779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45999.302124652779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45999.302124652779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45999.302124652779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45999.302124652779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45999.302124652779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45999.302124652779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45999.302124652779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45999.302124652779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45999.302124652779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45999.302124652779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45999.302124652779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45999.302124652779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45999.302124652779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45999.302124652779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45999.302124652779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45999.302124652779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45999.302124652779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61080029-C21D-4AA5-9CE6-337CD0DCDD2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5"/>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39114</v>
      </c>
      <c r="B2" s="58" t="s">
        <v>27</v>
      </c>
      <c r="C2" s="58">
        <v>1</v>
      </c>
      <c r="D2" s="58" t="s">
        <v>19608</v>
      </c>
      <c r="E2" s="81" t="s">
        <v>39115</v>
      </c>
      <c r="F2" s="71">
        <v>45322.056979166664</v>
      </c>
      <c r="G2" s="72" t="s">
        <v>39116</v>
      </c>
      <c r="H2" s="83">
        <v>45322.050729166665</v>
      </c>
      <c r="I2" s="58" t="s">
        <v>88</v>
      </c>
      <c r="J2" s="58" t="s">
        <v>65</v>
      </c>
      <c r="K2" s="82" t="s">
        <v>39117</v>
      </c>
      <c r="L2" s="58" t="s">
        <v>8215</v>
      </c>
    </row>
    <row r="3" spans="1:12" ht="31.5" customHeight="1">
      <c r="A3" s="58" t="s">
        <v>39118</v>
      </c>
      <c r="B3" s="58" t="str">
        <f>IFERROR(VLOOKUP(D3,DB!A:K,11,0),"")</f>
        <v>R2</v>
      </c>
      <c r="C3" s="58">
        <v>1</v>
      </c>
      <c r="D3" s="58" t="s">
        <v>25669</v>
      </c>
      <c r="E3" s="81" t="s">
        <v>39106</v>
      </c>
      <c r="F3" s="71">
        <v>45824.999837962961</v>
      </c>
      <c r="G3" s="72">
        <f t="shared" ref="G3" ca="1" si="0">IFERROR(NOW()-F3,"-")</f>
        <v>174.30228703704051</v>
      </c>
      <c r="H3" s="71">
        <v>45824.993587962963</v>
      </c>
      <c r="I3" s="58" t="str">
        <f>IFERROR(VLOOKUP(D3,DB!A:F,6,0),"")</f>
        <v>Generator-SG</v>
      </c>
      <c r="J3" s="58" t="str">
        <f>IFERROR(VLOOKUP(D3,DB!A:G,7,0),"")</f>
        <v>Good</v>
      </c>
      <c r="K3" s="82" t="s">
        <v>39119</v>
      </c>
      <c r="L3" s="58" t="str">
        <f>IFERROR(VLOOKUP(D3,DB!A:I,9,0),"")</f>
        <v>Latis</v>
      </c>
    </row>
    <row r="4" spans="1:12" ht="31.5" customHeight="1">
      <c r="A4" s="96" t="s">
        <v>39120</v>
      </c>
      <c r="B4" s="18" t="str">
        <f>IFERROR(VLOOKUP(D4,DB!A:K,11,0),"")</f>
        <v>R2</v>
      </c>
      <c r="C4" s="18">
        <v>1</v>
      </c>
      <c r="D4" s="18" t="s">
        <v>17800</v>
      </c>
      <c r="E4" s="81" t="s">
        <v>39106</v>
      </c>
      <c r="F4" s="97">
        <v>45984.387418981481</v>
      </c>
      <c r="G4" s="98">
        <f ca="1">IFERROR(NOW()-F4,"-")</f>
        <v>14.914706018520519</v>
      </c>
      <c r="H4" s="97">
        <v>45984.381168981483</v>
      </c>
      <c r="I4" s="18" t="str">
        <f>IFERROR(VLOOKUP(D4,DB!A:F,6,0),"")</f>
        <v>SCECO</v>
      </c>
      <c r="J4" s="18" t="str">
        <f>IFERROR(VLOOKUP(D4,DB!A:G,7,0),"")</f>
        <v>Vandalized</v>
      </c>
      <c r="K4" s="19" t="s">
        <v>39121</v>
      </c>
      <c r="L4" s="18" t="str">
        <f>IFERROR(VLOOKUP(D4,DB!A:I,9,0),"")</f>
        <v>Latis</v>
      </c>
    </row>
    <row r="5" spans="1:12" s="151" customFormat="1" ht="31.5" customHeight="1">
      <c r="A5" s="152" t="s">
        <v>39122</v>
      </c>
      <c r="B5" s="58" t="str">
        <f>IFERROR(VLOOKUP(D5,DB!A:K,11,0),"")</f>
        <v>R2</v>
      </c>
      <c r="C5" s="58">
        <v>1</v>
      </c>
      <c r="D5" s="58" t="s">
        <v>22828</v>
      </c>
      <c r="E5" s="81" t="s">
        <v>39123</v>
      </c>
      <c r="F5" s="71">
        <v>45997.355381944442</v>
      </c>
      <c r="G5" s="72">
        <f ca="1">IFERROR(NOW()-F5,"-")</f>
        <v>1.9467427083363873</v>
      </c>
      <c r="H5" s="71">
        <v>45997.339432870373</v>
      </c>
      <c r="I5" s="58" t="str">
        <f>IFERROR(VLOOKUP(D5,DB!A:F,6,0),"")</f>
        <v>SCECO</v>
      </c>
      <c r="J5" s="58" t="str">
        <f>IFERROR(VLOOKUP(D5,DB!A:G,7,0),"")</f>
        <v>Dead</v>
      </c>
      <c r="K5" s="82" t="s">
        <v>39124</v>
      </c>
      <c r="L5" s="58" t="str">
        <f>IFERROR(VLOOKUP(D5,DB!A:I,9,0),"")</f>
        <v>Latis</v>
      </c>
    </row>
    <row r="6" spans="1:12" ht="31.5" customHeight="1">
      <c r="A6" s="96"/>
      <c r="B6" s="18" t="str">
        <f>IFERROR(VLOOKUP(D6,DB!A:K,11,0),"")</f>
        <v/>
      </c>
      <c r="C6" s="18"/>
      <c r="D6" s="18"/>
      <c r="E6" s="81"/>
      <c r="F6" s="97"/>
      <c r="G6" s="98">
        <f ca="1">IFERROR(NOW()-F6,"-")</f>
        <v>45999.302124652779</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45999.302124652779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45999.302124652779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45999.302124652779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45999.302124652779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45999.302124652779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45999.302124652779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45999.302124652779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45999.302124652779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45999.302124652779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45999.302124652779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45999.302124652779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45999.302124652779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45999.302124652779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45999.302124652779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45999.302124652779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45999.302124652779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45999.302124652779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45999.302124652779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45999.302124652779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45999.302124652779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45999.302124652779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45999.302124652779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45999.302124652779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45999.302124652779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45999.302124652779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45999.302124652779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45999.302124652779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45999.302124652779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45999.302124652779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45999.302124652779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45999.302124652779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45999.302124652779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45999.302124652779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45999.302124652779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45999.302124652779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45999.302124652779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45999.302124652779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45999.302124652779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45999.302124652779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45999.302124652779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45999.302124652779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45999.302124652779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45999.302124652779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45999.302124652779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45999.302124652779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45999.302124652779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45999.302124652779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45999.302124652779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45999.302124652779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45999.302124652779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45999.302124652779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45999.302124652779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45999.302124652779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45999.302124652779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45999.302124652779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45999.302124652779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45999.302124652779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45999.302124652779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45999.302124652779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45999.302124652779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45999.302124652779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45999.302124652779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45999.302124652779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45999.302124652779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45999.302124652779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45999.302124652779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45999.302124652779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45999.302124652779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45999.302124652779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45999.302124652779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45999.302124652779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45999.302124652779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45999.302124652779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45999.302124652779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45999.302124652779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45999.302124652779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45999.302124652779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45999.302124652779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45999.302124652779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45999.302124652779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45999.302124652779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45999.302124652779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45999.302124652779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45999.302124652779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45999.302124652779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45999.302124652779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45999.302124652779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45999.302124652779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45999.302124652779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45999.302124652779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45999.302124652779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45999.302124652779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45999.302124652779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45999.302124652779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45999.302124652779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45999.302124652779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45999.302124652779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45999.302124652779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45999.302124652779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45999.302124652779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45999.302124652779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45999.302124652779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45999.302124652779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45999.302124652779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45999.302124652779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45999.302124652779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45999.302124652779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45999.302124652779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45999.302124652779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45999.302124652779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45999.302124652779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45999.302124652779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45999.302124652779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45999.302124652779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45999.302124652779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45999.302124652779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45999.302124652779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45999.302124652779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45999.302124652779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45999.302124652779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45999.302124652779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45999.302124652779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45999.302124652779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45999.302124652779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45999.302124652779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45999.302124652779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45999.302124652779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45999.302124652779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45999.302124652779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45999.302124652779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45999.302124652779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45999.302124652779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45999.302124652779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45999.302124652779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45999.302124652779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45999.302124652779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45999.302124652779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45999.302124652779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45999.302124652779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45999.302124652779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45999.302124652779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45999.302124652779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45999.302124652779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45999.302124652779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45999.302124652779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45999.302124652779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45999.302124652779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45999.302124652779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45999.302124652779</v>
      </c>
      <c r="H155" s="97"/>
      <c r="I155" s="18" t="str">
        <f>IFERROR(VLOOKUP(D155,DB!A:F,6,0),"")</f>
        <v/>
      </c>
      <c r="J155" s="18" t="str">
        <f>IFERROR(VLOOKUP(D155,DB!A:G,7,0),"")</f>
        <v/>
      </c>
      <c r="K155" s="19"/>
      <c r="L155" s="18" t="str">
        <f>IFERROR(VLOOKUP(D155,DB!A:I,9,0),"")</f>
        <v/>
      </c>
    </row>
    <row r="156" spans="1:12" ht="31.5" customHeight="1">
      <c r="A156" s="146"/>
      <c r="B156" s="147" t="str">
        <f>IFERROR(VLOOKUP(D156,DB!A:K,11,0),"")</f>
        <v/>
      </c>
      <c r="C156" s="147"/>
      <c r="D156" s="147"/>
      <c r="E156" s="147"/>
      <c r="F156" s="148"/>
      <c r="G156" s="149">
        <f ca="1">IFERROR(NOW()-F156,"-")</f>
        <v>45999.302124652779</v>
      </c>
      <c r="H156" s="148"/>
      <c r="I156" s="147" t="str">
        <f>IFERROR(VLOOKUP(D156,DB!A:F,6,0),"")</f>
        <v/>
      </c>
      <c r="J156" s="147" t="str">
        <f>IFERROR(VLOOKUP(D156,DB!A:G,7,0),"")</f>
        <v/>
      </c>
      <c r="K156" s="150"/>
      <c r="L156" s="147" t="str">
        <f>IFERROR(VLOOKUP(D156,DB!A:I,9,0),"")</f>
        <v/>
      </c>
    </row>
    <row r="157" spans="1:12" ht="31.5" customHeight="1">
      <c r="A157" s="96"/>
      <c r="B157" s="18" t="str">
        <f>IFERROR(VLOOKUP(D157,DB!A:K,11,0),"")</f>
        <v/>
      </c>
      <c r="C157" s="18"/>
      <c r="D157" s="18"/>
      <c r="E157" s="18"/>
      <c r="F157" s="97"/>
      <c r="G157" s="98">
        <f ca="1">IFERROR(NOW()-F157,"-")</f>
        <v>45999.302124652779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45999.302124652779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45999.302124652779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45999.302124652779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45999.302124652779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45999.302124652779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45999.302124652779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45999.302124652779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45999.302124652779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45999.302124652779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45999.302124652779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45999.302124652779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45999.302124652779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45999.302124652779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45999.302124652779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45999.302124652779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45999.302124652779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45999.302124652779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45999.302124652779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45999.302124652779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45999.302124652779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45999.302124652779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45999.302124652779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45999.302124652779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45999.302124652779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45999.302124652779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45999.302124652779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45999.302124652779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45999.302124652779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45999.302124652779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45999.302124652779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45999.302124652779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45999.302124652779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45999.302124652779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45999.302124652779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45999.302124652779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45999.302124652779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45999.302124652779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45999.302124652779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45999.302124652779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45999.302124652779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45999.302124652779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45999.302124652779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45999.302124652779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45999.302124652779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45999.302124652779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45999.302124652779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45999.302124652779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45999.302124652779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45999.302124652779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45999.302124652779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45999.302124652779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45999.302124652779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45999.302124652779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45999.302124652779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45999.302124652779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45999.302124652779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45999.302124652779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45999.302124652779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45999.302124652779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45999.302124652779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45999.302124652779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45999.302124652779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45999.302124652779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45999.302124652779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45999.302124652779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45999.302124652779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45999.302124652779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45999.302124652779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45999.302124652779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45999.302124652779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45999.302124652779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45999.302124652779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45999.302124652779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45999.302124652779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45999.302124652779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45999.302124652779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45999.302124652779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45999.302124652779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45999.302124652779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45999.302124652779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45999.302124652779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45999.302124652779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45999.302124652779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45999.302124652779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45999.302124652779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45999.302124652779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45999.302124652779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45999.302124652779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45999.302124652779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45999.302124652779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45999.302124652779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45999.302124652779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45999.302124652779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45999.302124652779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45999.302124652779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45999.302124652779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45999.302124652779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45999.302124652779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45999.302124652779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45999.302124652779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45999.302124652779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45999.302124652779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45999.302124652779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45999.302124652779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45999.302124652779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45999.302124652779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45999.302124652779</v>
      </c>
      <c r="H264" s="97"/>
      <c r="I264" s="18" t="str">
        <f>IFERROR(VLOOKUP(D264,DB!A:F,6,0),"")</f>
        <v/>
      </c>
      <c r="J264" s="18" t="str">
        <f>IFERROR(VLOOKUP(D264,DB!A:G,7,0),"")</f>
        <v/>
      </c>
      <c r="K264" s="19"/>
      <c r="L264" s="18" t="str">
        <f>IFERROR(VLOOKUP(D264,DB!A:I,9,0),"")</f>
        <v/>
      </c>
    </row>
    <row r="265" spans="1:12" ht="31.5" customHeight="1">
      <c r="A265" s="146"/>
      <c r="B265" s="147" t="str">
        <f>IFERROR(VLOOKUP(D265,DB!A:K,11,0),"")</f>
        <v/>
      </c>
      <c r="C265" s="147"/>
      <c r="D265" s="147"/>
      <c r="E265" s="147"/>
      <c r="F265" s="148"/>
      <c r="G265" s="149">
        <f ca="1">IFERROR(NOW()-F265,"-")</f>
        <v>45999.302124652779</v>
      </c>
      <c r="H265" s="148"/>
      <c r="I265" s="147" t="str">
        <f>IFERROR(VLOOKUP(D265,DB!A:F,6,0),"")</f>
        <v/>
      </c>
      <c r="J265" s="147" t="str">
        <f>IFERROR(VLOOKUP(D265,DB!A:G,7,0),"")</f>
        <v/>
      </c>
      <c r="K265" s="150"/>
      <c r="L265" s="147" t="str">
        <f>IFERROR(VLOOKUP(D265,DB!A:I,9,0),"")</f>
        <v/>
      </c>
    </row>
  </sheetData>
  <dataValidations count="2">
    <dataValidation allowBlank="1" showInputMessage="1" showErrorMessage="1" sqref="E1" xr:uid="{4D935161-CDD3-4592-B877-3FB59C99E142}"/>
    <dataValidation type="list" allowBlank="1" showInputMessage="1" showErrorMessage="1" sqref="E3:E1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09"/>
  <sheetViews>
    <sheetView workbookViewId="0">
      <selection activeCell="H2" sqref="H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2" ca="1" si="0">IFERROR(NOW()-F2,"-")</f>
        <v>45999.302125000002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45999.302125000002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45999.302125000002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45999.302125000002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45999.302125000002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45999.302125000002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45999.302125000002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45999.302125000002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45999.302125000002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45999.302125000002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45999.302125000002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45999.302125000002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45999.302125000002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45999.302125000002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45999.302125000002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45999.302125000002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45999.302125000002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45999.302125000002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45999.302125000002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45999.302125000002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45999.302125000002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45999.302125000002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45999.302125000002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45999.302125000002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45999.302125000002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45999.302125000002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45999.302125000002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45999.302125000002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45999.302125000002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45999.302125000002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45999.302125000002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45999.302125000002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45999.302125000002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45999.302125000002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45999.302125000002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45999.302125000002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45999.302125000002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45999.302125000002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45999.302125000002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45999.302125000002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45999.302125000002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45999.302125000002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45999.302125000002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45999.302125000002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45999.302125000002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45999.302125000002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45999.302125000002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45999.302125000002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45999.302125000002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45999.302125000002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45999.302125000002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45999.302125000002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45999.302125000002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45999.302125000002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45999.302125000002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45999.302125000002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45999.302125000002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45999.302125000002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45999.302125000002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45999.302125000002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45999.302125000002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ref="G63:G126" ca="1" si="1">IFERROR(NOW()-F63,"-")</f>
        <v>45999.302125000002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45999.302125000002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45999.302125000002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45999.302125000002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45999.302125000002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45999.302125000002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45999.302125000002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45999.302125000002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45999.302125000002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45999.302125000002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45999.302125000002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45999.302125000002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45999.302125000002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45999.302125000002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45999.302125000002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45999.302125000002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45999.302125000002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45999.302125000002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45999.302125000002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45999.302125000002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45999.302125000002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45999.302125000002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45999.302125000002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45999.302125000002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45999.302125000002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45999.302125000002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45999.302125000002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45999.302125000002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45999.302125000002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45999.302125000002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45999.302125000002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45999.302125000002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45999.302125000002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45999.302125000002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45999.302125000002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45999.302125000002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45999.302125000002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45999.302125000002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45999.302125000002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45999.302125000002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45999.302125000002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45999.302125000002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45999.302125000002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45999.302125000002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45999.302125000002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45999.302125000002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45999.302125000002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45999.302125000002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45999.302125000002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45999.302125000002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45999.302125000002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45999.302125000002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45999.302125000002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45999.302125000002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45999.302125000002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45999.302125000002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45999.302125000002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45999.302125000002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45999.302125000002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45999.302125000002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45999.302125000002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45999.302125000002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45999.302125000002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45999.302125000002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ref="G127:G190" ca="1" si="2">IFERROR(NOW()-F127,"-")</f>
        <v>45999.302125000002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45999.302125000002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45999.302125000002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45999.302125000002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45999.302125000002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45999.302125000002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45999.302125000002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45999.302125000002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45999.302125000002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45999.302125000002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45999.302125000002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45999.302125000002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45999.302125000002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45999.302125000002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45999.302125000002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45999.302125000002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45999.302125000002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45999.302125000002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45999.302125000002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45999.302125000002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45999.302125000002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45999.302125000002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45999.302125000002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45999.302125000002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45999.302125000002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45999.302125000002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45999.302125000002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45999.302125000002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45999.302125000002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45999.302125000002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45999.302125000002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45999.302125000002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45999.302125000002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45999.302125000002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45999.302125000002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45999.302125000002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45999.302125000002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45999.302125000002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45999.302125000002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45999.302125000002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45999.302125000002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45999.302125000002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45999.302125000002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45999.302125000002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45999.302125000002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45999.302125000002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45999.302125000002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45999.302125000002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45999.302125000002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45999.302125000002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45999.302125000002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45999.302125000002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45999.302125000002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45999.302125000002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45999.302125000002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45999.302125000002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45999.302125000002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45999.302125000002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45999.302125000002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45999.302125000002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45999.302125000002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45999.302125000002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45999.302125000002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45999.302125000002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ref="G191:G254" ca="1" si="3">IFERROR(NOW()-F191,"-")</f>
        <v>45999.302125000002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45999.302125000002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45999.302125000002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45999.302125000002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45999.302125000002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45999.302125000002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45999.302125000002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45999.302125000002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45999.302125000002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45999.302125000002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45999.302125000002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45999.302125000002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45999.302125000002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45999.302125000002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45999.302125000002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45999.302125000002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45999.302125000002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45999.302125000002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45999.302125000002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45999.302125000002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45999.302125000002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45999.302125000002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45999.302125000002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45999.302125000002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45999.302125000002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45999.302125000002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45999.302125000002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45999.302125000002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45999.302125000002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45999.302125000002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45999.302125000002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45999.302125000002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45999.302125000002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45999.302125000002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45999.302125000002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45999.302125000002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45999.302125000002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45999.302125000002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45999.302125000002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45999.302125000002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45999.302125000002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45999.302125000002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45999.302125000002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45999.302125000002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45999.302125000002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45999.302125000002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45999.302125000002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45999.302125000002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45999.302125000002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45999.302125000002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45999.302125000002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45999.302125000002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45999.302125000002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45999.302125000002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45999.302125000002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45999.302125000002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45999.302125000002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45999.302125000002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45999.302125000002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45999.302125000002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45999.302125000002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45999.302125000002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45999.302125000002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45999.302125000002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ref="G255:G318" ca="1" si="4">IFERROR(NOW()-F255,"-")</f>
        <v>45999.302125000002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45999.302125000002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45999.302125000002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45999.302125000002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45999.302125000002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45999.302125000002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45999.302125000002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45999.302125000002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45999.302125000002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45999.302125000002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45999.302125000002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45999.302125000002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45999.302125000002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45999.302125000002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45999.302125000002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45999.302125000002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45999.302125000002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45999.302125000002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45999.302125000002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45999.302125000002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45999.302125000002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45999.302125000002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45999.302125000002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45999.302125000002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45999.302125000002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45999.302125000002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45999.302125000002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45999.302125000002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45999.302125000002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45999.302125000002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45999.302125000002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45999.302125000002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45999.302125000002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45999.302125000002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45999.302125000002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45999.302125000002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45999.302125000002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45999.302125000002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45999.302125000002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45999.302125000002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45999.302125000002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45999.302125000002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45999.302125000002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45999.302125000002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45999.302125000002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45999.302125000002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45999.302125000002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45999.302125000002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45999.302125000002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45999.302125000002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45999.302125000002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45999.302125000002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45999.302125000002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45999.302125000002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45999.302125000002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45999.302125000002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45999.302125000002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45999.302125000002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45999.302125000002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45999.302125000002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45999.302125000002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45999.302125000002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45999.302125000002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45999.302125000002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ref="G319:G382" ca="1" si="5">IFERROR(NOW()-F319,"-")</f>
        <v>45999.302125000002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45999.302125000002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45999.302125000002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45999.302125000002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45999.302125000002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45999.302125000002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45999.302125000002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45999.302125000002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45999.302125000002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45999.302125000002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45999.302125000002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45999.302125000002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45999.302125000002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45999.302125000002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45999.302125000002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45999.302125000002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45999.302125000002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45999.302125000002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45999.302125000002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45999.302125000002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45999.302125000002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45999.302125000002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45999.302125000002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45999.302125000002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45999.302125000002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45999.302125000002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45999.302125000002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45999.302125000002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45999.302125000002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45999.302125000002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45999.302125000002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45999.302125000002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45999.302125000002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45999.302125000002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45999.302125000002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45999.302125000002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45999.302125000002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45999.302125000002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45999.302125000002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45999.302125000002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45999.302125000002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45999.302125000002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45999.302125000002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45999.302125000002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45999.302125000002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45999.302125000002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45999.302125000002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45999.302125000002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45999.302125000002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45999.302125000002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45999.302125000002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45999.302125000002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45999.302125000002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45999.302125000002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45999.302125000002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45999.302125000002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45999.302125000002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45999.302125000002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45999.302125000002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45999.302125000002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45999.302125000002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45999.302125000002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45999.302125000002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45999.302125000002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ref="G383:G446" ca="1" si="6">IFERROR(NOW()-F383,"-")</f>
        <v>45999.302125000002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45999.302125000002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45999.302125000002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45999.302125000002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45999.302125000002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45999.302125000002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45999.302125000002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45999.302125000002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45999.302125000002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45999.302125000002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45999.302125000002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45999.302125000002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45999.302125000002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45999.302125000002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45999.302125000002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45999.302125000002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45999.302125000002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45999.302125000002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45999.302125000002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45999.302125000002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45999.302125000002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45999.302125000002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45999.302125000002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45999.302125000002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45999.302125000002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45999.302125000002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45999.302125000002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45999.302125000002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45999.302125000002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45999.302125000002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45999.302125000002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45999.302125000002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45999.302125000002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45999.302125000002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45999.302125000002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45999.302125000002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45999.302125000002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45999.302125000002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45999.302125000002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45999.302125000002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45999.302125000002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45999.302125000002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45999.302125000002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45999.302125000002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45999.302125000002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45999.302125000002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45999.302125000002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45999.302125000002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45999.302125000002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45999.302125000002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45999.302125000002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45999.302125000002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45999.302125000002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45999.302125000002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45999.302125000002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45999.302125000002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45999.302125000002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45999.302125000002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45999.302125000002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45999.302125000002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45999.302125000002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45999.302125000002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45999.302125000002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45999.302125000002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ref="G447:G510" ca="1" si="7">IFERROR(NOW()-F447,"-")</f>
        <v>45999.302125000002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45999.302125000002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45999.302125000002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45999.302125000002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45999.302125000002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45999.302125000002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45999.302125000002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45999.302125000002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45999.302125000002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45999.302125000002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45999.302125000002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45999.302125000002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45999.302125000002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45999.302125000002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45999.302125000002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45999.302125000002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45999.302125000002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45999.302125000002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45999.302125000002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45999.302125000002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45999.302125000002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45999.302125000002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45999.302125000002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45999.302125000002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45999.302125000002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45999.302125000002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45999.302125000002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45999.302125000002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45999.302125000002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45999.302125000002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45999.302125000002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45999.302125000002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45999.302125000002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45999.302125000002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45999.302125000002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45999.302125000002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45999.302125000002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45999.302125000002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45999.302125000002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45999.302125000002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45999.302125000002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45999.302125000002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45999.302125000002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45999.302125000002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45999.302125000002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45999.302125000002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45999.302125000002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45999.302125000002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45999.302125000002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45999.302125000002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45999.302125000002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45999.302125000002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45999.302125000002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45999.302125000002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45999.302125000002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45999.302125000002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45999.302125000002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45999.302125000002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45999.302125000002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45999.302125000002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45999.302125000002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45999.302125000002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45999.302125000002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45999.302125000002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ref="G511:G574" ca="1" si="8">IFERROR(NOW()-F511,"-")</f>
        <v>45999.302125000002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45999.302125000002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45999.302125000002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45999.302125000002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45999.302125000002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45999.302125000002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45999.302125000002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45999.302125000002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45999.302125000002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45999.302125000002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45999.302125000002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45999.302125000002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45999.302125000002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45999.302125000002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45999.302125000002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45999.302125000002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45999.302125000002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45999.302125000002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45999.302125000002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45999.302125000002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45999.302125000002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45999.302125000002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45999.302125000002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45999.302125000002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45999.302125000002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45999.302125000002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45999.302125000002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45999.302125000002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45999.302125000002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45999.302125000002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45999.302125000002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45999.302125000002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45999.302125000002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45999.302125000002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45999.302125000002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45999.302125000002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45999.302125000002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45999.302125000002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45999.302125000002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45999.302125000002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45999.302125000002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45999.302125000002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45999.302125000002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45999.302125000002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45999.302125000002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45999.302125000002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45999.302125000002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45999.302125000002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45999.302125000002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45999.302125000002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45999.302125000002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45999.302125000002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45999.302125000002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45999.302125000002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45999.302125000002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45999.302125000002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45999.302125000002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45999.302125000002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45999.302125000002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45999.302125000002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45999.302125000002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45999.302125000002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45999.302125000002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45999.302125000002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ref="G575:G638" ca="1" si="9">IFERROR(NOW()-F575,"-")</f>
        <v>45999.302125000002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45999.302125000002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45999.302125000002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45999.302125000002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45999.302125000002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45999.302125000002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45999.302125000002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45999.302125000002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45999.302125000002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45999.302125000002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45999.302125000002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45999.302125000002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45999.302125000002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45999.302125000002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45999.302125000002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45999.302125000002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45999.302125000002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45999.302125000002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45999.302125000002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45999.302125000002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45999.302125000002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45999.302125000002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45999.302125000002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45999.302125000002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45999.302125000002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45999.302125000002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45999.302125000002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45999.302125000002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45999.302125000002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45999.302125000002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45999.302125000002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45999.302125000002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45999.302125000002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45999.302125000002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45999.302125000002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45999.302125000002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45999.302125000002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45999.302125000002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45999.302125000002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45999.302125000002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45999.302125000002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45999.302125000002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45999.302125000002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45999.302125000002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45999.302125000002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45999.302125000002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45999.302125000002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45999.302125000002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45999.302125000002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45999.302125000002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45999.302125000002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45999.302125000002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45999.302125000002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45999.302125000002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45999.302125000002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45999.302125000002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45999.302125000002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45999.302125000002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45999.302125000002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45999.302125000002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45999.302125000002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45999.302125000002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45999.302125000002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45999.302125000002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ref="G639:G702" ca="1" si="10">IFERROR(NOW()-F639,"-")</f>
        <v>45999.302125000002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45999.302125000002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45999.302125000002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45999.302125000002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45999.302125000002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45999.302125000002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45999.302125000002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45999.302125000002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45999.302125000002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45999.302125000002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45999.302125000002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45999.302125000002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45999.302125000002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45999.302125000002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45999.302125000002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45999.302125000002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45999.302125000002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45999.302125000002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45999.302125000002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45999.302125000002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45999.302125000002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45999.302125000002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45999.302125000002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45999.302125000002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45999.302125000002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45999.302125000002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45999.302125000002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45999.302125000002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45999.302125000002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45999.302125000002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45999.302125000002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45999.302125000002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45999.302125000002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45999.302125000002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45999.302125000002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45999.302125000002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45999.302125000002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45999.302125000002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45999.302125000002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45999.302125000002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45999.302125000002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45999.302125000002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45999.302125000002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45999.302125000002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45999.302125000002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45999.302125000002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45999.302125000002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45999.302125000002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45999.302125000002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45999.302125000002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45999.302125000002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45999.302125000002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45999.302125000002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45999.302125000002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45999.302125000002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45999.302125000002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45999.302125000002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45999.302125000002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45999.302125000002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45999.302125000002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45999.302125000002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45999.302125000002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45999.302125000002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45999.302125000002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ref="G703:G766" ca="1" si="11">IFERROR(NOW()-F703,"-")</f>
        <v>45999.302125000002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45999.302125000002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45999.302125000002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45999.302125000002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45999.302125000002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45999.302125000002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45999.302125000002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45999.302125000002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45999.302125000002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45999.302125000002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45999.302125000002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45999.302125000002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45999.302125000002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45999.302125000002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45999.302125000002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45999.302125000002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45999.302125000002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45999.302125000002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45999.302125000002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45999.302125000002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45999.302125000002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45999.302125000002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45999.302125000002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45999.302125000002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45999.302125000002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45999.302125000002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45999.302125000002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45999.302125000002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45999.302125000002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45999.302125000002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45999.302125000002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45999.302125000002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45999.302125000002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45999.302125000002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45999.302125000002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45999.302125000002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45999.302125000002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45999.302125000002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45999.302125000002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45999.302125000002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45999.302125000002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45999.302125000002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45999.302125000002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45999.302125000002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45999.302125000002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45999.302125000002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45999.302125000002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45999.302125000002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45999.302125000002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45999.302125000002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45999.302125000002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45999.302125000002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45999.302125000002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45999.302125000002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45999.302125000002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45999.302125000002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45999.302125000002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45999.302125000002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45999.302125000002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45999.302125000002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45999.302125000002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45999.302125000002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45999.302125000002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45999.302125000002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ref="G767:G830" ca="1" si="12">IFERROR(NOW()-F767,"-")</f>
        <v>45999.302125000002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45999.302125000002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45999.302125000002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45999.302125000002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45999.302125000002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45999.302125000002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45999.302125000002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45999.302125000002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45999.302125000002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45999.302125000002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45999.302125000002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45999.302125000002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45999.302125000002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45999.302125000002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45999.302125000002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45999.302125000002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45999.302125000002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45999.302125000002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45999.302125000002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45999.302125000002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45999.302125000002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45999.302125000002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45999.302125000002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45999.302125000002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45999.302125000002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45999.302125000002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45999.302125000002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45999.302125000002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45999.302125000002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45999.302125000002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45999.302125000002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45999.302125000002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45999.302125000002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45999.302125000002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45999.302125000002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45999.302125000002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45999.302125000002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45999.302125000002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45999.302125000002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45999.302125000002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45999.302125000002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45999.302125000002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45999.302125000002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45999.302125000002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45999.302125000002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45999.302125000002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45999.302125000002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45999.302125000002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45999.302125000002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45999.302125000002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45999.302125000002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45999.302125000002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45999.302125000002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45999.302125000002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45999.302125000002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45999.302125000002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45999.302125000002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45999.302125000002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45999.302125000002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45999.302125000002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45999.302125000002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45999.302125000002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45999.302125000002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45999.302125000002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ref="G831:G894" ca="1" si="13">IFERROR(NOW()-F831,"-")</f>
        <v>45999.302125000002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45999.302125000002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45999.302125000002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45999.302125000002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45999.302125000002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45999.302125000002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45999.302125000002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45999.302125000002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45999.302125000002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45999.302125000002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45999.302125000002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45999.302125000002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45999.302125000002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45999.302125000002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45999.302125000002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45999.302125000002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45999.302125000002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45999.302125000002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45999.302125000002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45999.302125000002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45999.302125000002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45999.302125000002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45999.302125000002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45999.302125000002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45999.302125000002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45999.302125000002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45999.302125000002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45999.302125000002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45999.302125000002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45999.302125000002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45999.302125000002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45999.302125000002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45999.302125000002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45999.302125000002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45999.302125000002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45999.302125000002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45999.302125000002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45999.302125000002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45999.302125000002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45999.302125000002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45999.302125000002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45999.302125000002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45999.302125000002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45999.302125000002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45999.302125000002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45999.302125000002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45999.302125000002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45999.302125000002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45999.302125000002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45999.302125000002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45999.302125000002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45999.302125000002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45999.302125000002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45999.302125000002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45999.302125000002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45999.302125000002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45999.302125000002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45999.302125000002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45999.302125000002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45999.302125000002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45999.302125000002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45999.302125000002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45999.302125000002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45999.302125000002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ref="G895:G909" ca="1" si="14">IFERROR(NOW()-F895,"-")</f>
        <v>45999.302125000002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45999.302125000002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45999.302125000002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45999.302125000002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45999.302125000002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45999.302125000002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45999.302125000002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45999.302125000002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45999.302125000002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45999.302125000002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45999.302125000002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45999.302125000002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45999.302125000002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45999.302125000002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45999.302125000002</v>
      </c>
      <c r="H909" s="22"/>
      <c r="I909" s="19" t="str">
        <f>IFERROR(VLOOKUP(D909,DB!A:F,6,0),"")</f>
        <v/>
      </c>
      <c r="J909" s="18" t="str">
        <f>IFERROR(VLOOKUP(D909,DB!A:G,7,0),"")</f>
        <v/>
      </c>
      <c r="K909" s="42"/>
      <c r="L909" s="23" t="str">
        <f>IFERROR(VLOOKUP(D909,DB!A:I,9,0),"")</f>
        <v/>
      </c>
    </row>
  </sheetData>
  <dataValidations count="2">
    <dataValidation allowBlank="1" showInputMessage="1" showErrorMessage="1" sqref="E1" xr:uid="{5914219A-CB83-432D-936A-CC0CB6F3982A}"/>
    <dataValidation type="list" allowBlank="1" showInputMessage="1" showErrorMessage="1" sqref="E2:E9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3"/>
  <sheetViews>
    <sheetView tabSelected="1" workbookViewId="0">
      <selection activeCell="F11" sqref="F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295.82140740740579</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39115</v>
      </c>
      <c r="F3" s="91">
        <v>45997.533333333333</v>
      </c>
      <c r="G3" s="92">
        <f t="shared" ref="G3:G33" ca="1" si="0">IFERROR(NOW()-F3,"")</f>
        <v>1.7687916666691308</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0.50798148148169275</v>
      </c>
      <c r="H4" s="91">
        <v>45998.664027777777</v>
      </c>
      <c r="I4" s="107" t="str">
        <f>IFERROR(VLOOKUP(D4,DB!A:F,6,0),"")</f>
        <v>SCECO</v>
      </c>
      <c r="J4" s="107" t="str">
        <f>IFERROR(VLOOKUP(D4,DB!A:G,7,0),"")</f>
        <v>Vandalized</v>
      </c>
      <c r="K4" s="93" t="s">
        <v>39130</v>
      </c>
      <c r="L4" s="87" t="str">
        <f>IFERROR(VLOOKUP(D4,DB!A:I,9,0),"")</f>
        <v>Latis</v>
      </c>
    </row>
    <row r="5" spans="1:16" ht="30.75">
      <c r="A5" s="107" t="s">
        <v>39131</v>
      </c>
      <c r="B5" s="107" t="str">
        <f>IFERROR(VLOOKUP(D5,DB!A:K,11,0),"")</f>
        <v>R4</v>
      </c>
      <c r="C5" s="89">
        <v>4</v>
      </c>
      <c r="D5" s="87" t="s">
        <v>36347</v>
      </c>
      <c r="E5" s="90" t="s">
        <v>39106</v>
      </c>
      <c r="F5" s="91"/>
      <c r="G5" s="92">
        <f t="shared" ca="1" si="0"/>
        <v>45999.302125000002</v>
      </c>
      <c r="H5" s="91">
        <v>45998.995138888888</v>
      </c>
      <c r="I5" s="107" t="str">
        <f>IFERROR(VLOOKUP(D5,DB!A:F,6,0),"")</f>
        <v>Generator-SG</v>
      </c>
      <c r="J5" s="107" t="str">
        <f>IFERROR(VLOOKUP(D5,DB!A:G,7,0),"")</f>
        <v>In progress</v>
      </c>
      <c r="K5" s="93" t="s">
        <v>39132</v>
      </c>
      <c r="L5" s="87" t="str">
        <f>IFERROR(VLOOKUP(D5,DB!A:I,9,0),"")</f>
        <v>Latis</v>
      </c>
    </row>
    <row r="6" spans="1:16" ht="30.75">
      <c r="A6" s="107" t="s">
        <v>39131</v>
      </c>
      <c r="B6" s="107" t="str">
        <f>IFERROR(VLOOKUP(D6,DB!A:K,11,0),"")</f>
        <v>R4</v>
      </c>
      <c r="C6" s="89">
        <v>3</v>
      </c>
      <c r="D6" s="87" t="s">
        <v>36247</v>
      </c>
      <c r="E6" s="90" t="s">
        <v>39106</v>
      </c>
      <c r="F6" s="91"/>
      <c r="G6" s="92">
        <f t="shared" ca="1" si="0"/>
        <v>45999.302125000002</v>
      </c>
      <c r="H6" s="91">
        <v>45999.038888888892</v>
      </c>
      <c r="I6" s="107" t="str">
        <f>IFERROR(VLOOKUP(D6,DB!A:F,6,0),"")</f>
        <v>SCECO</v>
      </c>
      <c r="J6" s="107" t="str">
        <f>IFERROR(VLOOKUP(D6,DB!A:G,7,0),"")</f>
        <v>Dead</v>
      </c>
      <c r="K6" s="93" t="s">
        <v>39133</v>
      </c>
      <c r="L6" s="87" t="str">
        <f>IFERROR(VLOOKUP(D6,DB!A:I,9,0),"")</f>
        <v>Latis</v>
      </c>
    </row>
    <row r="7" spans="1:16" ht="15" customHeight="1">
      <c r="A7" s="107" t="s">
        <v>39131</v>
      </c>
      <c r="B7" s="107" t="str">
        <f>IFERROR(VLOOKUP(D7,DB!A:K,11,0),"")</f>
        <v>R4</v>
      </c>
      <c r="C7" s="89">
        <v>1</v>
      </c>
      <c r="D7" s="87" t="s">
        <v>36372</v>
      </c>
      <c r="E7" s="90" t="s">
        <v>39106</v>
      </c>
      <c r="F7" s="91"/>
      <c r="G7" s="92">
        <f t="shared" ca="1" si="0"/>
        <v>45999.302125000002</v>
      </c>
      <c r="H7" s="91">
        <v>45998.995856481481</v>
      </c>
      <c r="I7" s="107" t="str">
        <f>IFERROR(VLOOKUP(D7,DB!A:F,6,0),"")</f>
        <v>Generator-SG</v>
      </c>
      <c r="J7" s="107" t="str">
        <f>IFERROR(VLOOKUP(D7,DB!A:G,7,0),"")</f>
        <v>Vandalized</v>
      </c>
      <c r="K7" s="93" t="s">
        <v>39134</v>
      </c>
      <c r="L7" s="87" t="str">
        <f>IFERROR(VLOOKUP(D7,DB!A:I,9,0),"")</f>
        <v>Latis</v>
      </c>
    </row>
    <row r="8" spans="1:16" ht="15" customHeight="1">
      <c r="A8" s="107" t="s">
        <v>39135</v>
      </c>
      <c r="B8" s="107" t="str">
        <f>IFERROR(VLOOKUP(D8,DB!A:K,11,0),"")</f>
        <v>R4</v>
      </c>
      <c r="C8" s="89">
        <v>2</v>
      </c>
      <c r="D8" s="87" t="s">
        <v>30196</v>
      </c>
      <c r="E8" s="90" t="s">
        <v>39115</v>
      </c>
      <c r="F8" s="91">
        <v>45999.278229166666</v>
      </c>
      <c r="G8" s="92">
        <f t="shared" ca="1" si="0"/>
        <v>2.3895833335700445E-2</v>
      </c>
      <c r="H8" s="91">
        <v>45999.261712962965</v>
      </c>
      <c r="I8" s="107" t="str">
        <f>IFERROR(VLOOKUP(D8,DB!A:F,6,0),"")</f>
        <v>SCECO</v>
      </c>
      <c r="J8" s="107" t="str">
        <f>IFERROR(VLOOKUP(D8,DB!A:G,7,0),"")</f>
        <v>Vandalized+Dead</v>
      </c>
      <c r="K8" s="93" t="s">
        <v>39136</v>
      </c>
      <c r="L8" s="87" t="str">
        <f>IFERROR(VLOOKUP(D8,DB!A:I,9,0),"")</f>
        <v>Latis</v>
      </c>
    </row>
    <row r="9" spans="1:16" ht="15" customHeight="1">
      <c r="A9" s="107"/>
      <c r="B9" s="107" t="str">
        <f>IFERROR(VLOOKUP(D9,DB!A:K,11,0),"")</f>
        <v>R4</v>
      </c>
      <c r="C9" s="89">
        <v>2</v>
      </c>
      <c r="D9" s="87" t="s">
        <v>37328</v>
      </c>
      <c r="E9" s="90" t="s">
        <v>39106</v>
      </c>
      <c r="F9" s="91">
        <v>45999.296111111114</v>
      </c>
      <c r="G9" s="92">
        <f t="shared" ca="1" si="0"/>
        <v>6.0138888875371777E-3</v>
      </c>
      <c r="H9" s="91">
        <v>45999.280416666668</v>
      </c>
      <c r="I9" s="107" t="str">
        <f>IFERROR(VLOOKUP(D9,DB!A:F,6,0),"")</f>
        <v>SCECO</v>
      </c>
      <c r="J9" s="107" t="str">
        <f>IFERROR(VLOOKUP(D9,DB!A:G,7,0),"")</f>
        <v>Dead</v>
      </c>
      <c r="K9" s="93" t="s">
        <v>39137</v>
      </c>
      <c r="L9" s="87" t="str">
        <f>IFERROR(VLOOKUP(D9,DB!A:I,9,0),"")</f>
        <v>Latis</v>
      </c>
    </row>
    <row r="10" spans="1:16" ht="15" customHeight="1">
      <c r="A10" s="107"/>
      <c r="B10" s="107" t="str">
        <f>IFERROR(VLOOKUP(D10,DB!A:K,11,0),"")</f>
        <v/>
      </c>
      <c r="C10" s="89"/>
      <c r="D10" s="87"/>
      <c r="E10" s="90"/>
      <c r="F10" s="91"/>
      <c r="G10" s="92">
        <f t="shared" ca="1" si="0"/>
        <v>45999.302125000002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45999.302125000002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45999.302125000002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45999.302125000002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45999.302125000002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45999.302125000002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45999.302125000002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45999.302125000002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45999.302125000002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45999.302125000002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45999.302125000002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45999.302125000002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45999.302125000002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45999.302125000002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45999.302125000002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45999.302125000002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45999.302125000002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45999.302125000002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45999.302125000002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45999.302125000002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45999.302125000002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45999.302125000002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45999.302125000002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45999.302125000002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ref="G34:G97" ca="1" si="1">IFERROR(NOW()-F34,"")</f>
        <v>45999.302125000002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45999.302125000002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45999.302125000002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45999.302125000002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45999.302125000002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45999.302125000002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45999.302125000002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45999.302125000002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45999.302125000002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45999.302125000002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45999.302125000002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45999.302125000002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45999.302125000002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45999.302125000002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45999.302125000002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45999.302125000002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45999.302125000002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45999.302125000002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45999.302125000002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45999.302125000002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45999.302125000002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45999.302125000002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45999.302125000002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45999.302125000002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45999.302125000002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45999.302125000002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45999.302125000002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45999.302125000002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45999.302125000002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45999.302125000002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45999.302125000002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45999.302125000002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45999.302125000002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45999.302125000002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45999.302125000002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45999.302125000002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45999.302125000002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45999.302125000002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45999.302125000002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45999.302125000002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45999.302125000002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45999.302125000002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45999.302125000002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45999.302125000002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45999.302125000002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45999.302125000002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45999.302125000002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45999.302125000002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45999.302125000002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45999.302125000002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45999.302125000002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45999.302125000002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45999.302125000002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45999.302125000002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45999.302125000002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45999.302125000002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45999.302125000002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45999.302125000002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45999.302125000002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45999.302125000002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45999.302125000002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45999.302125000002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45999.302125000002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45999.302125000002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ref="G98:G143" ca="1" si="2">IFERROR(NOW()-F98,"")</f>
        <v>45999.302125000002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45999.302125000002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45999.302125000002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45999.302125000002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45999.302125000002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45999.302125000002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45999.302125000002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45999.302125000002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45999.302125000002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45999.302125000002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45999.302125000002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45999.302125000002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45999.302125000002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45999.302125000002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45999.302125000002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45999.302125000002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45999.302125000002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45999.302125000002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45999.302125000002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45999.302125000002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45999.302125000002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45999.302125000002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45999.302125000002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45999.302125000002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45999.302125000002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45999.302125000002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45999.302125000002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45999.302125000002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45999.302125000002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45999.302125000002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45999.302125000002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45999.302125000002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45999.302125000002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45999.302125000002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45999.302125000002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45999.302125000002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45999.302125000002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45999.302125000002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45999.302125000002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45999.302125000002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45999.302125000002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45999.302125000002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45999.302125000002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45999.302125000002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45999.302125000002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45999.302125000002</v>
      </c>
      <c r="H143" s="91"/>
      <c r="I143" s="107" t="str">
        <f>IFERROR(VLOOKUP(D143,DB!A:F,6,0),"")</f>
        <v/>
      </c>
      <c r="J143" s="107" t="str">
        <f>IFERROR(VLOOKUP(D143,DB!A:G,7,0),"")</f>
        <v/>
      </c>
      <c r="K143" s="93"/>
      <c r="L143" s="87" t="str">
        <f>IFERROR(VLOOKUP(D143,DB!A:I,9,0),"")</f>
        <v/>
      </c>
    </row>
  </sheetData>
  <dataValidations count="2">
    <dataValidation allowBlank="1" showInputMessage="1" showErrorMessage="1" sqref="E1" xr:uid="{A4F81451-56CC-4543-9497-104C4E44EE4B}"/>
    <dataValidation type="list" allowBlank="1" showInputMessage="1" showErrorMessage="1" sqref="E2:E1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107.47006481481367</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39115</v>
      </c>
      <c r="F3" s="38">
        <v>45926.188877314817</v>
      </c>
      <c r="G3" s="102">
        <f t="shared" ref="G3" ca="1" si="0">IFERROR(NOW()-F3,"")</f>
        <v>73.113247685185343</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39115</v>
      </c>
      <c r="F4" s="104">
        <v>45948.661111111112</v>
      </c>
      <c r="G4" s="105">
        <f t="shared" ref="G4" ca="1" si="1">IFERROR(NOW()-F4,"")</f>
        <v>50.641013888889574</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17.92882638888841</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2.1946362268499797</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1</v>
      </c>
      <c r="D7" s="37" t="s">
        <v>37284</v>
      </c>
      <c r="E7" s="37" t="s">
        <v>39115</v>
      </c>
      <c r="F7" s="38">
        <v>45998.467928240738</v>
      </c>
      <c r="G7" s="131">
        <f ca="1">IFERROR(NOW()-F7,"")</f>
        <v>0.83419641204091022</v>
      </c>
      <c r="H7" s="38">
        <v>45998.451261574075</v>
      </c>
      <c r="I7" s="37" t="str">
        <f>IFERROR(VLOOKUP(D7,DB!A:F,6,0),"")</f>
        <v>SCECO</v>
      </c>
      <c r="J7" s="37" t="str">
        <f>IFERROR(VLOOKUP(D7,DB!A:G,7,0),"")</f>
        <v>Good+Dead</v>
      </c>
      <c r="K7" s="37" t="s">
        <v>39149</v>
      </c>
      <c r="L7" s="37" t="str">
        <f>IFERROR(VLOOKUP(D7,DB!A:I,9,0),"")</f>
        <v>Latis</v>
      </c>
    </row>
    <row r="8" spans="1:13" ht="30.75">
      <c r="A8" s="37" t="s">
        <v>39150</v>
      </c>
      <c r="B8" s="37" t="str">
        <f>IFERROR(VLOOKUP(D8,DB!A:K,11,0),"")</f>
        <v>R5</v>
      </c>
      <c r="C8" s="37">
        <v>1</v>
      </c>
      <c r="D8" s="37" t="s">
        <v>32884</v>
      </c>
      <c r="E8" s="37" t="s">
        <v>39115</v>
      </c>
      <c r="F8" s="38">
        <v>45998.699166666665</v>
      </c>
      <c r="G8" s="131">
        <f ca="1">IFERROR(NOW()-F8,"")</f>
        <v>0.6029579861133243</v>
      </c>
      <c r="H8" s="38">
        <v>45998.687361111108</v>
      </c>
      <c r="I8" s="37" t="str">
        <f>IFERROR(VLOOKUP(D8,DB!A:F,6,0),"")</f>
        <v>SCECO</v>
      </c>
      <c r="J8" s="37" t="str">
        <f>IFERROR(VLOOKUP(D8,DB!A:G,7,0),"")</f>
        <v>Vandalized+Dead</v>
      </c>
      <c r="K8" s="37" t="s">
        <v>39151</v>
      </c>
      <c r="L8" s="37" t="str">
        <f>IFERROR(VLOOKUP(D8,DB!A:I,9,0),"")</f>
        <v>Latis</v>
      </c>
    </row>
    <row r="9" spans="1:13">
      <c r="A9" s="37"/>
      <c r="B9" s="37" t="str">
        <f>IFERROR(VLOOKUP(D9,DB!A:K,11,0),"")</f>
        <v/>
      </c>
      <c r="C9" s="37"/>
      <c r="D9" s="37"/>
      <c r="E9" s="37"/>
      <c r="F9" s="38"/>
      <c r="G9" s="131">
        <f ca="1">IFERROR(NOW()-F9,"")</f>
        <v>45999.302124652779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45999.302124652779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45999.302124652779</v>
      </c>
      <c r="H11" s="38"/>
      <c r="I11" s="37" t="str">
        <f>IFERROR(VLOOKUP(D11,DB!A:F,6,0),"")</f>
        <v/>
      </c>
      <c r="J11" s="37" t="str">
        <f>IFERROR(VLOOKUP(D11,DB!A:G,7,0),"")</f>
        <v/>
      </c>
      <c r="K11" s="37"/>
      <c r="L11" s="37" t="str">
        <f>IFERROR(VLOOKUP(D11,DB!A:I,9,0),"")</f>
        <v/>
      </c>
    </row>
    <row r="12" spans="1:13">
      <c r="A12" s="100"/>
      <c r="B12" s="100" t="str">
        <f>IFERROR(VLOOKUP(D12,DB!A:K,11,0),"")</f>
        <v/>
      </c>
      <c r="C12" s="100"/>
      <c r="D12" s="100"/>
      <c r="E12" s="100"/>
      <c r="F12" s="132"/>
      <c r="G12" s="102">
        <f ca="1">IFERROR(NOW()-F12,"")</f>
        <v>45999.302124652779</v>
      </c>
      <c r="H12" s="132"/>
      <c r="I12" s="100" t="str">
        <f>IFERROR(VLOOKUP(D12,DB!A:F,6,0),"")</f>
        <v/>
      </c>
      <c r="J12" s="100" t="str">
        <f>IFERROR(VLOOKUP(D12,DB!A:G,7,0),"")</f>
        <v/>
      </c>
      <c r="K12" s="100"/>
      <c r="L12" s="100" t="str">
        <f>IFERROR(VLOOKUP(D12,DB!A:I,9,0),"")</f>
        <v/>
      </c>
    </row>
    <row r="13" spans="1:13">
      <c r="A13" s="37"/>
      <c r="B13" s="37" t="str">
        <f>IFERROR(VLOOKUP(D13,DB!A:K,11,0),"")</f>
        <v/>
      </c>
      <c r="C13" s="37"/>
      <c r="D13" s="154"/>
      <c r="E13" s="37"/>
      <c r="F13" s="38"/>
      <c r="G13" s="131">
        <f ca="1">IFERROR(NOW()-F13,"")</f>
        <v>45999.302124652779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45999.302124652779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45999.302124652779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45999.302124652779</v>
      </c>
      <c r="H16" s="38"/>
      <c r="I16" s="37" t="str">
        <f>IFERROR(VLOOKUP(D16,DB!A:F,6,0),"")</f>
        <v/>
      </c>
      <c r="J16" s="37" t="str">
        <f>IFERROR(VLOOKUP(D16,DB!A:G,7,0),"")</f>
        <v/>
      </c>
      <c r="K16" s="37"/>
      <c r="L16" s="37" t="str">
        <f>IFERROR(VLOOKUP(D16,DB!A:I,9,0),"")</f>
        <v/>
      </c>
    </row>
    <row r="17" spans="1:12">
      <c r="A17" s="37"/>
      <c r="B17" s="37" t="str">
        <f>IFERROR(VLOOKUP(D17,DB!A:K,11,0),"")</f>
        <v/>
      </c>
      <c r="C17" s="37"/>
      <c r="D17" s="154"/>
      <c r="E17" s="37"/>
      <c r="F17" s="38"/>
      <c r="G17" s="131">
        <f ca="1">IFERROR(NOW()-F17,"")</f>
        <v>45999.302124652779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45999.302124652779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45999.302124652779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45999.302124652779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45999.302124652779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45999.302124652779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45999.302124652779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45999.302124652779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45999.302124652779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45999.302124652779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45999.302124652779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45999.302124652779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45999.302124652779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45999.302124652779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45999.302124652779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45999.302124652779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45999.302124652779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45999.302124652779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45999.302124652779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45999.302124652779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45999.302124652779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45999.302124652779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45999.302124652779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45999.302124652779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45999.302124652779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45999.302124652779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45999.302124652779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45999.302124652779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45999.302124652779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45999.302124652779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45999.302124652779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45999.302124652779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45999.302124652779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45999.302124652779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45999.302124652779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45999.302124652779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45999.302124652779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45999.302124652779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45999.302124652779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45999.302124652779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45999.302124652779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45999.302124652779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45999.302124652779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45999.302124652779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45999.302124652779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45999.302124652779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45999.302124652779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45999.302124652779</v>
      </c>
      <c r="H64" s="38"/>
      <c r="I64" s="37" t="str">
        <f>IFERROR(VLOOKUP(D64,DB!A:F,6,0),"")</f>
        <v/>
      </c>
      <c r="J64" s="37" t="str">
        <f>IFERROR(VLOOKUP(D64,DB!A:G,7,0),"")</f>
        <v/>
      </c>
      <c r="K64" s="37"/>
      <c r="L64" s="37"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3"/>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7" ca="1" si="0">IFERROR(NOW()-F2,"-")</f>
        <v>45999.302124652779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45999.302124652779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45999.302124652779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45999.302124652779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45999.302124652779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45999.302124652779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45999.302124652779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45999.302124652779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45999.302124652779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45999.302124652779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45999.302124652779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45999.302124652779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45999.302124652779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45999.302124652779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45999.302124652779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45999.302124652779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45999.302124652779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45999.302124652779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45999.302124652779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45999.302124652779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45999.302124652779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45999.302124652779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45999.302124652779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45999.302124652779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45999.302124652779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45999.302124652779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ref="G28:G91" ca="1" si="1">IFERROR(NOW()-F28,"-")</f>
        <v>45999.302124652779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45999.302124652779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45999.302124652779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45999.302124652779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45999.302124652779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45999.302124652779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45999.302124652779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45999.302124652779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45999.302124652779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45999.302124652779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45999.302124652779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45999.302124652779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45999.302124652779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45999.302124652779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45999.302124652779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45999.302124652779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45999.302124652779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45999.302124652779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45999.302124652779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45999.302124652779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45999.302124652779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45999.302124652779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45999.302124652779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45999.302124652779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45999.302124652779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45999.302124652779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45999.302124652779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45999.302124652779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45999.302124652779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45999.302124652779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45999.302124652779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45999.302124652779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45999.302124652779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45999.302124652779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45999.302124652779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45999.302124652779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45999.302124652779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45999.302124652779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45999.302124652779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45999.302124652779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45999.302124652779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45999.302124652779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45999.302124652779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45999.302124652779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45999.302124652779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45999.302124652779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45999.302124652779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45999.302124652779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45999.302124652779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45999.302124652779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45999.302124652779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45999.302124652779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45999.302124652779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45999.302124652779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45999.302124652779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45999.302124652779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45999.302124652779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45999.302124652779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45999.302124652779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45999.302124652779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45999.302124652779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45999.302124652779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45999.302124652779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45999.302124652779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ref="G92:G155" ca="1" si="2">IFERROR(NOW()-F92,"-")</f>
        <v>45999.302124652779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45999.302124652779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45999.302124652779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45999.302124652779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45999.302124652779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45999.302124652779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45999.302124652779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45999.302124652779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45999.302124652779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45999.302124652779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45999.302124652779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45999.302124652779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45999.302124652779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45999.302124652779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45999.302124652779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45999.302124652779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45999.302124652779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45999.302124652779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45999.302124652779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45999.302124652779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45999.302124652779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45999.302124652779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45999.302124652779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45999.302124652779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45999.302124652779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45999.302124652779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45999.302124652779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45999.302124652779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45999.302124652779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45999.302124652779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45999.302124652779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45999.302124652779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45999.302124652779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45999.302124652779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45999.302124652779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45999.302124652779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45999.302124652779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45999.302124652779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45999.302124652779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45999.302124652779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45999.302124652779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45999.302124652779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45999.302124652779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45999.302124652779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45999.302124652779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45999.302124652779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45999.302124652779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45999.302124652779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45999.302124652779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45999.302124652779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45999.302124652779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45999.302124652779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45999.302124652779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45999.302124652779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45999.302124652779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45999.302124652779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45999.302124652779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45999.302124652779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45999.302124652779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45999.302124652779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45999.302124652779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45999.302124652779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45999.302124652779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45999.302124652779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ref="G156:G219" ca="1" si="3">IFERROR(NOW()-F156,"-")</f>
        <v>45999.302124652779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45999.302124652779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45999.302124652779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45999.302124652779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45999.302124652779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45999.302124652779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45999.302124652779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45999.302124652779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45999.302124652779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45999.302124652779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45999.302124652779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45999.302124652779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45999.302124652779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45999.302124652779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45999.302124652779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45999.302124652779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45999.302124652779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45999.302124652779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45999.302124652779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45999.302124652779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45999.302124652779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45999.302124652779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45999.302124652779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45999.302124652779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45999.302124652779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45999.302124652779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45999.302124652779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45999.302124652779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45999.302124652779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45999.302124652779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45999.302124652779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45999.302124652779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45999.302124652779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45999.302124652779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45999.302124652779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45999.302124652779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45999.302124652779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45999.302124652779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45999.302124652779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45999.302124652779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45999.302124652779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45999.302124652779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45999.302124652779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45999.302124652779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45999.302124652779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45999.302124652779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45999.302124652779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45999.302124652779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45999.302124652779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45999.302124652779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45999.302124652779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45999.302124652779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45999.302124652779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45999.302124652779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45999.302124652779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45999.302124652779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45999.302124652779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45999.302124652779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45999.302124652779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45999.302124652779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45999.302124652779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45999.302124652779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45999.302124652779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45999.302124652779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ref="G220:G283" ca="1" si="4">IFERROR(NOW()-F220,"-")</f>
        <v>45999.302124652779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45999.302124652779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45999.302124652779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45999.302124652779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45999.302124652779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45999.302124652779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45999.302124652779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45999.302124652779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45999.302124652779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45999.302124652779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45999.302124652779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45999.302124652779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45999.302124652779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45999.302124652779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45999.302124652779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45999.302124652779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45999.302124652779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45999.302124652779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45999.302124652779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45999.302124652779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45999.302124652779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45999.302124652779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45999.302124652779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45999.302124652779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45999.302124652779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45999.302124652779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45999.302124652779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45999.302124652779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45999.302124652779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45999.302124652779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45999.302124652779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45999.302124652779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45999.302124652779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45999.302124652779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45999.302124652779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45999.302124652779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45999.302124652779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45999.302124652779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45999.302124652779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45999.302124652779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45999.302124652779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45999.302124652779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45999.302124652779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45999.302124652779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45999.302124652779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45999.302124652779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45999.302124652779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45999.302124652779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45999.302124652779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45999.302124652779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45999.302124652779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45999.302124652779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45999.302124652779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45999.302124652779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45999.302124652779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45999.302124652779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45999.302124652779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45999.302124652779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45999.302124652779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45999.302124652779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45999.302124652779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45999.302124652779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45999.302124652779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45999.302124652779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ref="G284:G347" ca="1" si="5">IFERROR(NOW()-F284,"-")</f>
        <v>45999.302124652779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45999.302124652779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45999.302124652779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45999.302124652779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45999.302124652779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45999.302124652779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45999.302124652779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45999.302124652779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45999.302124652779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45999.302124652779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45999.302124652779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45999.302124652779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45999.302124652779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45999.302124652779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45999.302124652779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45999.302124652779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45999.302124652779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45999.302124652779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45999.302124652779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45999.302124652779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45999.302124652779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45999.302124652779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45999.302124652779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45999.302124652779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45999.302124652779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45999.302124652779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45999.302124652779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45999.302124652779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45999.302124652779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45999.302124652779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45999.302124652779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45999.302124652779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45999.302124652779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45999.302124652779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45999.302124652779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45999.302124652779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45999.302124652779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45999.302124652779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45999.302124652779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45999.302124652779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45999.302124652779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45999.302124652779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45999.302124652779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45999.302124652779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45999.302124652779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45999.302124652779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45999.302124652779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45999.302124652779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45999.302124652779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45999.302124652779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45999.302124652779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45999.302124652779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45999.302124652779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45999.302124652779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45999.302124652779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45999.302124652779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45999.302124652779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45999.302124652779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45999.302124652779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45999.302124652779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45999.302124652779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45999.302124652779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45999.302124652779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45999.302124652779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ref="G348:G411" ca="1" si="6">IFERROR(NOW()-F348,"-")</f>
        <v>45999.302124652779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45999.302124652779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45999.302124652779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45999.302124652779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45999.302124652779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45999.302124652779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45999.302124652779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45999.302124652779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45999.302124652779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45999.302124652779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45999.302124652779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45999.302124652779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45999.302124652779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45999.302124652779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45999.302124652779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45999.302124652779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45999.302124652779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45999.302124652779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45999.302124652779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45999.302124652779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45999.302124652779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45999.302124652779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45999.302124652779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45999.302124652779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45999.302124652779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45999.302124652779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45999.302124652779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45999.302124652779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45999.302124652779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45999.302124652779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45999.302124652779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45999.302124652779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45999.302124652779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45999.302124652779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45999.302124652779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45999.302124652779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45999.302124652779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45999.302124652779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45999.302124652779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45999.302124652779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45999.302124652779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45999.302124652779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45999.302124652779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45999.302124652779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45999.302124652779</v>
      </c>
      <c r="H392" s="117"/>
      <c r="I392" s="115" t="str">
        <f>IFERROR(VLOOKUP(D392,DB!A:F,6,0),"")</f>
        <v/>
      </c>
      <c r="J392" s="115" t="str">
        <f>IFERROR(VLOOKUP(D392,DB!A:G,7,0),"")</f>
        <v/>
      </c>
      <c r="K392" s="118"/>
      <c r="L392" s="133" t="str">
        <f>IFERROR(VLOOKUP(D392,DB!A:I,9,0),"")</f>
        <v/>
      </c>
    </row>
    <row r="393" spans="1:12" ht="31.5" customHeight="1">
      <c r="A393" s="139"/>
      <c r="B393" s="140" t="str">
        <f>IFERROR(VLOOKUP(D393,DB!A:K,11,0),"")</f>
        <v/>
      </c>
      <c r="C393" s="141"/>
      <c r="D393" s="140"/>
      <c r="E393" s="138"/>
      <c r="F393" s="142"/>
      <c r="G393" s="143">
        <f t="shared" ca="1" si="6"/>
        <v>45999.302124652779</v>
      </c>
      <c r="H393" s="142"/>
      <c r="I393" s="140" t="str">
        <f>IFERROR(VLOOKUP(D393,DB!A:F,6,0),"")</f>
        <v/>
      </c>
      <c r="J393" s="140" t="str">
        <f>IFERROR(VLOOKUP(D393,DB!A:G,7,0),"")</f>
        <v/>
      </c>
      <c r="K393" s="144"/>
      <c r="L393" s="145" t="str">
        <f>IFERROR(VLOOKUP(D393,DB!A:I,9,0),"")</f>
        <v/>
      </c>
    </row>
  </sheetData>
  <dataValidations count="2">
    <dataValidation allowBlank="1" showInputMessage="1" showErrorMessage="1" sqref="E1" xr:uid="{9E1BC488-8814-4F8A-8DBE-742B3278AB71}"/>
    <dataValidation type="list" allowBlank="1" showInputMessage="1" showErrorMessage="1" sqref="E2:E3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2025-12-08T04:15:26Z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